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1er Trimestre 2024\Datos Abiertos\"/>
    </mc:Choice>
  </mc:AlternateContent>
  <bookViews>
    <workbookView xWindow="0" yWindow="0" windowWidth="28800" windowHeight="12315"/>
  </bookViews>
  <sheets>
    <sheet name="EADID " sheetId="1" r:id="rId1"/>
  </sheets>
  <definedNames>
    <definedName name="_xlnm._FilterDatabase" localSheetId="0" hidden="1">'EADID '!$B$7:$H$437</definedName>
    <definedName name="_xlnm.Print_Area" localSheetId="0">'EADID '!$B$2:$H$435</definedName>
    <definedName name="_xlnm.Print_Titles" localSheetId="0">'EADID '!$1:$8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" l="1"/>
  <c r="F16" i="1"/>
  <c r="G238" i="1" l="1"/>
  <c r="F433" i="1"/>
  <c r="F425" i="1"/>
  <c r="G109" i="1"/>
  <c r="F121" i="1"/>
  <c r="H121" i="1" s="1"/>
  <c r="F99" i="1"/>
  <c r="F98" i="1"/>
  <c r="F97" i="1" s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5" i="1"/>
  <c r="F64" i="1"/>
  <c r="F63" i="1"/>
  <c r="F62" i="1"/>
  <c r="F61" i="1"/>
  <c r="F60" i="1"/>
  <c r="F59" i="1"/>
  <c r="F58" i="1"/>
  <c r="F57" i="1"/>
  <c r="F56" i="1"/>
  <c r="F55" i="1"/>
  <c r="F54" i="1"/>
  <c r="F66" i="1" l="1"/>
  <c r="F53" i="1"/>
  <c r="F82" i="1"/>
  <c r="F29" i="1"/>
  <c r="F28" i="1"/>
  <c r="F27" i="1"/>
  <c r="F26" i="1"/>
  <c r="F25" i="1"/>
  <c r="F12" i="1"/>
  <c r="F22" i="1"/>
  <c r="F19" i="1"/>
  <c r="F18" i="1"/>
  <c r="F17" i="1"/>
  <c r="F15" i="1"/>
  <c r="F14" i="1" s="1"/>
  <c r="F13" i="1"/>
  <c r="F20" i="1" l="1"/>
  <c r="F2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367" i="1"/>
  <c r="F366" i="1"/>
  <c r="F364" i="1"/>
  <c r="F365" i="1"/>
  <c r="F363" i="1"/>
  <c r="F370" i="1"/>
  <c r="F369" i="1"/>
  <c r="F368" i="1" s="1"/>
  <c r="F371" i="1"/>
  <c r="F372" i="1"/>
  <c r="F374" i="1"/>
  <c r="F375" i="1"/>
  <c r="G361" i="1"/>
  <c r="G368" i="1"/>
  <c r="G370" i="1"/>
  <c r="H370" i="1" s="1"/>
  <c r="G373" i="1"/>
  <c r="E45" i="1"/>
  <c r="D361" i="1"/>
  <c r="D373" i="1"/>
  <c r="D370" i="1"/>
  <c r="D368" i="1"/>
  <c r="E370" i="1"/>
  <c r="C370" i="1"/>
  <c r="F373" i="1" l="1"/>
  <c r="E361" i="1"/>
  <c r="C361" i="1"/>
  <c r="G359" i="1"/>
  <c r="E359" i="1"/>
  <c r="D359" i="1"/>
  <c r="C359" i="1"/>
  <c r="H263" i="1" l="1"/>
  <c r="H262" i="1"/>
  <c r="E315" i="1" l="1"/>
  <c r="E296" i="1"/>
  <c r="F320" i="1" l="1"/>
  <c r="H320" i="1" s="1"/>
  <c r="H367" i="1"/>
  <c r="D341" i="1" l="1"/>
  <c r="D12" i="1"/>
  <c r="G406" i="1"/>
  <c r="D406" i="1"/>
  <c r="D409" i="1"/>
  <c r="D377" i="1"/>
  <c r="G279" i="1" l="1"/>
  <c r="E279" i="1"/>
  <c r="D279" i="1"/>
  <c r="C279" i="1"/>
  <c r="H418" i="1" l="1"/>
  <c r="H321" i="1"/>
  <c r="H32" i="1"/>
  <c r="G432" i="1"/>
  <c r="H432" i="1" s="1"/>
  <c r="F432" i="1"/>
  <c r="E432" i="1"/>
  <c r="D432" i="1"/>
  <c r="C432" i="1"/>
  <c r="F431" i="1"/>
  <c r="H431" i="1" s="1"/>
  <c r="F430" i="1"/>
  <c r="H430" i="1" s="1"/>
  <c r="F429" i="1"/>
  <c r="H429" i="1" s="1"/>
  <c r="F428" i="1"/>
  <c r="H428" i="1" s="1"/>
  <c r="F427" i="1"/>
  <c r="H427" i="1" s="1"/>
  <c r="F426" i="1"/>
  <c r="G425" i="1"/>
  <c r="E425" i="1"/>
  <c r="D425" i="1"/>
  <c r="C425" i="1"/>
  <c r="F424" i="1"/>
  <c r="H424" i="1" s="1"/>
  <c r="F423" i="1"/>
  <c r="H423" i="1" s="1"/>
  <c r="F422" i="1"/>
  <c r="H422" i="1" s="1"/>
  <c r="F421" i="1"/>
  <c r="H421" i="1" s="1"/>
  <c r="F420" i="1"/>
  <c r="H420" i="1" s="1"/>
  <c r="F419" i="1"/>
  <c r="H419" i="1" s="1"/>
  <c r="F418" i="1"/>
  <c r="F417" i="1"/>
  <c r="H417" i="1" s="1"/>
  <c r="F416" i="1"/>
  <c r="H416" i="1" s="1"/>
  <c r="F415" i="1"/>
  <c r="H415" i="1" s="1"/>
  <c r="F414" i="1"/>
  <c r="H414" i="1" s="1"/>
  <c r="F413" i="1"/>
  <c r="H413" i="1" s="1"/>
  <c r="F412" i="1"/>
  <c r="H412" i="1" s="1"/>
  <c r="F411" i="1"/>
  <c r="H411" i="1" s="1"/>
  <c r="F410" i="1"/>
  <c r="G409" i="1"/>
  <c r="E409" i="1"/>
  <c r="C409" i="1"/>
  <c r="H408" i="1"/>
  <c r="F408" i="1"/>
  <c r="E406" i="1"/>
  <c r="C406" i="1"/>
  <c r="F405" i="1"/>
  <c r="H405" i="1" s="1"/>
  <c r="F404" i="1"/>
  <c r="H404" i="1" s="1"/>
  <c r="G403" i="1"/>
  <c r="E403" i="1"/>
  <c r="D403" i="1"/>
  <c r="C403" i="1"/>
  <c r="F402" i="1"/>
  <c r="H402" i="1" s="1"/>
  <c r="G401" i="1"/>
  <c r="E401" i="1"/>
  <c r="D401" i="1"/>
  <c r="C401" i="1"/>
  <c r="H400" i="1"/>
  <c r="F400" i="1"/>
  <c r="F399" i="1" s="1"/>
  <c r="G399" i="1"/>
  <c r="H399" i="1" s="1"/>
  <c r="E399" i="1"/>
  <c r="D399" i="1"/>
  <c r="C399" i="1"/>
  <c r="H398" i="1"/>
  <c r="F398" i="1"/>
  <c r="F397" i="1" s="1"/>
  <c r="G397" i="1"/>
  <c r="H397" i="1" s="1"/>
  <c r="E397" i="1"/>
  <c r="D397" i="1"/>
  <c r="C397" i="1"/>
  <c r="F396" i="1"/>
  <c r="H396" i="1" s="1"/>
  <c r="F395" i="1"/>
  <c r="H395" i="1" s="1"/>
  <c r="F394" i="1"/>
  <c r="H394" i="1" s="1"/>
  <c r="F393" i="1"/>
  <c r="H393" i="1" s="1"/>
  <c r="F392" i="1"/>
  <c r="H392" i="1" s="1"/>
  <c r="F391" i="1"/>
  <c r="H391" i="1" s="1"/>
  <c r="F390" i="1"/>
  <c r="H390" i="1" s="1"/>
  <c r="F389" i="1"/>
  <c r="H389" i="1" s="1"/>
  <c r="F388" i="1"/>
  <c r="H388" i="1" s="1"/>
  <c r="F387" i="1"/>
  <c r="H387" i="1" s="1"/>
  <c r="F386" i="1"/>
  <c r="H386" i="1" s="1"/>
  <c r="F385" i="1"/>
  <c r="H385" i="1" s="1"/>
  <c r="F384" i="1"/>
  <c r="H384" i="1" s="1"/>
  <c r="F383" i="1"/>
  <c r="H383" i="1" s="1"/>
  <c r="F382" i="1"/>
  <c r="H382" i="1" s="1"/>
  <c r="F381" i="1"/>
  <c r="H381" i="1" s="1"/>
  <c r="F380" i="1"/>
  <c r="H380" i="1" s="1"/>
  <c r="F379" i="1"/>
  <c r="H379" i="1" s="1"/>
  <c r="F378" i="1"/>
  <c r="G377" i="1"/>
  <c r="E377" i="1"/>
  <c r="C377" i="1"/>
  <c r="H375" i="1"/>
  <c r="E373" i="1"/>
  <c r="C373" i="1"/>
  <c r="H372" i="1"/>
  <c r="H371" i="1"/>
  <c r="H369" i="1"/>
  <c r="E368" i="1"/>
  <c r="C368" i="1"/>
  <c r="H366" i="1"/>
  <c r="H365" i="1"/>
  <c r="F362" i="1"/>
  <c r="F361" i="1" s="1"/>
  <c r="H363" i="1"/>
  <c r="F360" i="1"/>
  <c r="F359" i="1" s="1"/>
  <c r="F358" i="1"/>
  <c r="H358" i="1" s="1"/>
  <c r="F357" i="1"/>
  <c r="F356" i="1"/>
  <c r="G355" i="1"/>
  <c r="G354" i="1" s="1"/>
  <c r="E355" i="1"/>
  <c r="D355" i="1"/>
  <c r="D354" i="1" s="1"/>
  <c r="C355" i="1"/>
  <c r="F353" i="1"/>
  <c r="F352" i="1" s="1"/>
  <c r="G352" i="1"/>
  <c r="E352" i="1"/>
  <c r="D352" i="1"/>
  <c r="C352" i="1"/>
  <c r="H351" i="1"/>
  <c r="F351" i="1"/>
  <c r="H350" i="1"/>
  <c r="F350" i="1"/>
  <c r="F349" i="1"/>
  <c r="H349" i="1" s="1"/>
  <c r="F348" i="1"/>
  <c r="H348" i="1" s="1"/>
  <c r="F347" i="1"/>
  <c r="H347" i="1" s="1"/>
  <c r="F346" i="1"/>
  <c r="H346" i="1" s="1"/>
  <c r="F345" i="1"/>
  <c r="H345" i="1" s="1"/>
  <c r="F344" i="1"/>
  <c r="H344" i="1" s="1"/>
  <c r="F343" i="1"/>
  <c r="F342" i="1"/>
  <c r="H342" i="1" s="1"/>
  <c r="G341" i="1"/>
  <c r="E341" i="1"/>
  <c r="E340" i="1" s="1"/>
  <c r="C341" i="1"/>
  <c r="F338" i="1"/>
  <c r="F337" i="1" s="1"/>
  <c r="G337" i="1"/>
  <c r="E337" i="1"/>
  <c r="D337" i="1"/>
  <c r="C337" i="1"/>
  <c r="F336" i="1"/>
  <c r="F335" i="1" s="1"/>
  <c r="G335" i="1"/>
  <c r="E335" i="1"/>
  <c r="D335" i="1"/>
  <c r="C335" i="1"/>
  <c r="H333" i="1"/>
  <c r="F333" i="1"/>
  <c r="H332" i="1"/>
  <c r="F332" i="1"/>
  <c r="G331" i="1"/>
  <c r="E331" i="1"/>
  <c r="D331" i="1"/>
  <c r="C331" i="1"/>
  <c r="F330" i="1"/>
  <c r="H330" i="1" s="1"/>
  <c r="F329" i="1"/>
  <c r="H329" i="1" s="1"/>
  <c r="F328" i="1"/>
  <c r="H328" i="1" s="1"/>
  <c r="F327" i="1"/>
  <c r="H327" i="1" s="1"/>
  <c r="F326" i="1"/>
  <c r="H326" i="1" s="1"/>
  <c r="F325" i="1"/>
  <c r="H325" i="1" s="1"/>
  <c r="F324" i="1"/>
  <c r="H324" i="1" s="1"/>
  <c r="F323" i="1"/>
  <c r="H323" i="1" s="1"/>
  <c r="F322" i="1"/>
  <c r="H322" i="1" s="1"/>
  <c r="F321" i="1"/>
  <c r="F319" i="1"/>
  <c r="H319" i="1" s="1"/>
  <c r="F318" i="1"/>
  <c r="H318" i="1" s="1"/>
  <c r="F317" i="1"/>
  <c r="H317" i="1" s="1"/>
  <c r="H316" i="1"/>
  <c r="F316" i="1"/>
  <c r="G315" i="1"/>
  <c r="D315" i="1"/>
  <c r="C315" i="1"/>
  <c r="F314" i="1"/>
  <c r="F313" i="1" s="1"/>
  <c r="G313" i="1"/>
  <c r="E313" i="1"/>
  <c r="D313" i="1"/>
  <c r="C313" i="1"/>
  <c r="F312" i="1"/>
  <c r="F311" i="1" s="1"/>
  <c r="G311" i="1"/>
  <c r="E311" i="1"/>
  <c r="D311" i="1"/>
  <c r="C311" i="1"/>
  <c r="F310" i="1"/>
  <c r="H310" i="1" s="1"/>
  <c r="H309" i="1"/>
  <c r="F309" i="1"/>
  <c r="G308" i="1"/>
  <c r="E308" i="1"/>
  <c r="D308" i="1"/>
  <c r="C308" i="1"/>
  <c r="F307" i="1"/>
  <c r="F306" i="1"/>
  <c r="H306" i="1" s="1"/>
  <c r="F305" i="1"/>
  <c r="H305" i="1" s="1"/>
  <c r="G304" i="1"/>
  <c r="E304" i="1"/>
  <c r="D304" i="1"/>
  <c r="C304" i="1"/>
  <c r="F302" i="1"/>
  <c r="H302" i="1" s="1"/>
  <c r="F301" i="1"/>
  <c r="H301" i="1" s="1"/>
  <c r="F300" i="1"/>
  <c r="H300" i="1" s="1"/>
  <c r="F299" i="1"/>
  <c r="F298" i="1"/>
  <c r="H298" i="1" s="1"/>
  <c r="F297" i="1"/>
  <c r="H297" i="1" s="1"/>
  <c r="G296" i="1"/>
  <c r="G295" i="1" s="1"/>
  <c r="E295" i="1"/>
  <c r="E294" i="1" s="1"/>
  <c r="D296" i="1"/>
  <c r="D295" i="1" s="1"/>
  <c r="D294" i="1" s="1"/>
  <c r="C296" i="1"/>
  <c r="C295" i="1" s="1"/>
  <c r="C294" i="1" s="1"/>
  <c r="F293" i="1"/>
  <c r="H293" i="1" s="1"/>
  <c r="F292" i="1"/>
  <c r="H292" i="1" s="1"/>
  <c r="F291" i="1"/>
  <c r="H291" i="1" s="1"/>
  <c r="G290" i="1"/>
  <c r="E290" i="1"/>
  <c r="D290" i="1"/>
  <c r="C290" i="1"/>
  <c r="F289" i="1"/>
  <c r="H289" i="1" s="1"/>
  <c r="G288" i="1"/>
  <c r="E288" i="1"/>
  <c r="D288" i="1"/>
  <c r="C288" i="1"/>
  <c r="F407" i="1"/>
  <c r="F287" i="1"/>
  <c r="H287" i="1" s="1"/>
  <c r="F286" i="1"/>
  <c r="H286" i="1" s="1"/>
  <c r="F285" i="1"/>
  <c r="H285" i="1" s="1"/>
  <c r="F284" i="1"/>
  <c r="H284" i="1" s="1"/>
  <c r="F283" i="1"/>
  <c r="H283" i="1" s="1"/>
  <c r="F282" i="1"/>
  <c r="F281" i="1"/>
  <c r="H281" i="1" s="1"/>
  <c r="F280" i="1"/>
  <c r="F278" i="1"/>
  <c r="H278" i="1" s="1"/>
  <c r="G277" i="1"/>
  <c r="E277" i="1"/>
  <c r="D277" i="1"/>
  <c r="C277" i="1"/>
  <c r="H276" i="1"/>
  <c r="F276" i="1"/>
  <c r="H275" i="1"/>
  <c r="F275" i="1"/>
  <c r="F274" i="1"/>
  <c r="H274" i="1" s="1"/>
  <c r="F273" i="1"/>
  <c r="H273" i="1" s="1"/>
  <c r="F272" i="1"/>
  <c r="H272" i="1" s="1"/>
  <c r="F271" i="1"/>
  <c r="H271" i="1" s="1"/>
  <c r="F270" i="1"/>
  <c r="H270" i="1" s="1"/>
  <c r="F269" i="1"/>
  <c r="H269" i="1" s="1"/>
  <c r="H268" i="1"/>
  <c r="F268" i="1"/>
  <c r="F267" i="1"/>
  <c r="H267" i="1" s="1"/>
  <c r="F266" i="1"/>
  <c r="H266" i="1" s="1"/>
  <c r="F265" i="1"/>
  <c r="G264" i="1"/>
  <c r="E264" i="1"/>
  <c r="D264" i="1"/>
  <c r="C264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F239" i="1"/>
  <c r="E238" i="1"/>
  <c r="D238" i="1"/>
  <c r="C238" i="1"/>
  <c r="F237" i="1"/>
  <c r="H237" i="1" s="1"/>
  <c r="F236" i="1"/>
  <c r="H236" i="1" s="1"/>
  <c r="F235" i="1"/>
  <c r="H235" i="1" s="1"/>
  <c r="H234" i="1"/>
  <c r="F234" i="1"/>
  <c r="F233" i="1"/>
  <c r="H233" i="1" s="1"/>
  <c r="H232" i="1"/>
  <c r="F232" i="1"/>
  <c r="F231" i="1"/>
  <c r="H231" i="1" s="1"/>
  <c r="H230" i="1"/>
  <c r="F230" i="1"/>
  <c r="G229" i="1"/>
  <c r="E229" i="1"/>
  <c r="D229" i="1"/>
  <c r="C229" i="1"/>
  <c r="F228" i="1"/>
  <c r="H228" i="1" s="1"/>
  <c r="H227" i="1"/>
  <c r="F227" i="1"/>
  <c r="F226" i="1"/>
  <c r="H226" i="1" s="1"/>
  <c r="H225" i="1"/>
  <c r="F225" i="1"/>
  <c r="F224" i="1"/>
  <c r="H224" i="1" s="1"/>
  <c r="H223" i="1"/>
  <c r="F223" i="1"/>
  <c r="F222" i="1"/>
  <c r="H222" i="1" s="1"/>
  <c r="H221" i="1"/>
  <c r="F221" i="1"/>
  <c r="H220" i="1"/>
  <c r="F220" i="1"/>
  <c r="F219" i="1"/>
  <c r="H219" i="1" s="1"/>
  <c r="H218" i="1"/>
  <c r="F218" i="1"/>
  <c r="H217" i="1"/>
  <c r="F217" i="1"/>
  <c r="H216" i="1"/>
  <c r="F216" i="1"/>
  <c r="H215" i="1"/>
  <c r="F215" i="1"/>
  <c r="G214" i="1"/>
  <c r="E214" i="1"/>
  <c r="D214" i="1"/>
  <c r="C214" i="1"/>
  <c r="F212" i="1"/>
  <c r="F211" i="1" s="1"/>
  <c r="I211" i="1"/>
  <c r="G211" i="1"/>
  <c r="E211" i="1"/>
  <c r="D211" i="1"/>
  <c r="C211" i="1"/>
  <c r="F210" i="1"/>
  <c r="H210" i="1" s="1"/>
  <c r="F209" i="1"/>
  <c r="H209" i="1" s="1"/>
  <c r="F208" i="1"/>
  <c r="H208" i="1" s="1"/>
  <c r="F207" i="1"/>
  <c r="H207" i="1" s="1"/>
  <c r="F206" i="1"/>
  <c r="H206" i="1" s="1"/>
  <c r="F205" i="1"/>
  <c r="H205" i="1" s="1"/>
  <c r="F204" i="1"/>
  <c r="H204" i="1" s="1"/>
  <c r="H203" i="1"/>
  <c r="F203" i="1"/>
  <c r="F202" i="1"/>
  <c r="H202" i="1" s="1"/>
  <c r="F201" i="1"/>
  <c r="H201" i="1" s="1"/>
  <c r="F200" i="1"/>
  <c r="H200" i="1" s="1"/>
  <c r="F199" i="1"/>
  <c r="H199" i="1" s="1"/>
  <c r="F198" i="1"/>
  <c r="H198" i="1" s="1"/>
  <c r="H197" i="1"/>
  <c r="F197" i="1"/>
  <c r="H196" i="1"/>
  <c r="F196" i="1"/>
  <c r="F195" i="1"/>
  <c r="H195" i="1" s="1"/>
  <c r="F194" i="1"/>
  <c r="H194" i="1" s="1"/>
  <c r="F193" i="1"/>
  <c r="H193" i="1" s="1"/>
  <c r="H192" i="1"/>
  <c r="F192" i="1"/>
  <c r="H191" i="1"/>
  <c r="F191" i="1"/>
  <c r="F190" i="1"/>
  <c r="H190" i="1" s="1"/>
  <c r="F189" i="1"/>
  <c r="H189" i="1" s="1"/>
  <c r="F188" i="1"/>
  <c r="H188" i="1" s="1"/>
  <c r="F187" i="1"/>
  <c r="H187" i="1" s="1"/>
  <c r="F186" i="1"/>
  <c r="H186" i="1" s="1"/>
  <c r="F185" i="1"/>
  <c r="H185" i="1" s="1"/>
  <c r="F184" i="1"/>
  <c r="H184" i="1" s="1"/>
  <c r="F183" i="1"/>
  <c r="H183" i="1" s="1"/>
  <c r="F182" i="1"/>
  <c r="H182" i="1" s="1"/>
  <c r="H181" i="1"/>
  <c r="F181" i="1"/>
  <c r="F180" i="1"/>
  <c r="H180" i="1" s="1"/>
  <c r="F179" i="1"/>
  <c r="H179" i="1" s="1"/>
  <c r="F178" i="1"/>
  <c r="H178" i="1" s="1"/>
  <c r="F177" i="1"/>
  <c r="H177" i="1" s="1"/>
  <c r="F176" i="1"/>
  <c r="H176" i="1" s="1"/>
  <c r="F175" i="1"/>
  <c r="H175" i="1" s="1"/>
  <c r="F174" i="1"/>
  <c r="H174" i="1" s="1"/>
  <c r="F173" i="1"/>
  <c r="H173" i="1" s="1"/>
  <c r="F172" i="1"/>
  <c r="H172" i="1" s="1"/>
  <c r="F171" i="1"/>
  <c r="H171" i="1" s="1"/>
  <c r="F170" i="1"/>
  <c r="H170" i="1" s="1"/>
  <c r="F169" i="1"/>
  <c r="H169" i="1" s="1"/>
  <c r="F168" i="1"/>
  <c r="H168" i="1" s="1"/>
  <c r="F167" i="1"/>
  <c r="H167" i="1" s="1"/>
  <c r="F166" i="1"/>
  <c r="H166" i="1" s="1"/>
  <c r="H165" i="1"/>
  <c r="F165" i="1"/>
  <c r="H164" i="1"/>
  <c r="F164" i="1"/>
  <c r="F163" i="1"/>
  <c r="H163" i="1" s="1"/>
  <c r="H162" i="1"/>
  <c r="F162" i="1"/>
  <c r="F161" i="1"/>
  <c r="H161" i="1" s="1"/>
  <c r="F160" i="1"/>
  <c r="H160" i="1" s="1"/>
  <c r="F159" i="1"/>
  <c r="H159" i="1" s="1"/>
  <c r="F158" i="1"/>
  <c r="H158" i="1" s="1"/>
  <c r="F157" i="1"/>
  <c r="H157" i="1" s="1"/>
  <c r="H156" i="1"/>
  <c r="F156" i="1"/>
  <c r="F155" i="1"/>
  <c r="H155" i="1" s="1"/>
  <c r="F154" i="1"/>
  <c r="H154" i="1" s="1"/>
  <c r="F153" i="1"/>
  <c r="H153" i="1" s="1"/>
  <c r="G152" i="1"/>
  <c r="E152" i="1"/>
  <c r="D152" i="1"/>
  <c r="C152" i="1"/>
  <c r="H151" i="1"/>
  <c r="F151" i="1"/>
  <c r="F150" i="1"/>
  <c r="H150" i="1" s="1"/>
  <c r="G149" i="1"/>
  <c r="E149" i="1"/>
  <c r="D149" i="1"/>
  <c r="C149" i="1"/>
  <c r="F148" i="1"/>
  <c r="H148" i="1" s="1"/>
  <c r="F147" i="1"/>
  <c r="H147" i="1" s="1"/>
  <c r="F146" i="1"/>
  <c r="H146" i="1" s="1"/>
  <c r="F145" i="1"/>
  <c r="H145" i="1" s="1"/>
  <c r="H144" i="1"/>
  <c r="F144" i="1"/>
  <c r="F143" i="1"/>
  <c r="H143" i="1" s="1"/>
  <c r="F142" i="1"/>
  <c r="G141" i="1"/>
  <c r="E141" i="1"/>
  <c r="D141" i="1"/>
  <c r="C141" i="1"/>
  <c r="H140" i="1"/>
  <c r="F140" i="1"/>
  <c r="F139" i="1"/>
  <c r="H139" i="1" s="1"/>
  <c r="F138" i="1"/>
  <c r="H138" i="1" s="1"/>
  <c r="F137" i="1"/>
  <c r="H137" i="1" s="1"/>
  <c r="F136" i="1"/>
  <c r="H136" i="1" s="1"/>
  <c r="F135" i="1"/>
  <c r="H135" i="1" s="1"/>
  <c r="F134" i="1"/>
  <c r="H134" i="1" s="1"/>
  <c r="F133" i="1"/>
  <c r="H133" i="1" s="1"/>
  <c r="H132" i="1"/>
  <c r="F132" i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3" i="1"/>
  <c r="F123" i="1"/>
  <c r="G122" i="1"/>
  <c r="E122" i="1"/>
  <c r="D122" i="1"/>
  <c r="C122" i="1"/>
  <c r="H120" i="1"/>
  <c r="F120" i="1"/>
  <c r="H119" i="1"/>
  <c r="F119" i="1"/>
  <c r="H118" i="1"/>
  <c r="F118" i="1"/>
  <c r="F117" i="1"/>
  <c r="H117" i="1" s="1"/>
  <c r="F116" i="1"/>
  <c r="H116" i="1" s="1"/>
  <c r="F115" i="1"/>
  <c r="H115" i="1" s="1"/>
  <c r="F114" i="1"/>
  <c r="H114" i="1" s="1"/>
  <c r="F113" i="1"/>
  <c r="H113" i="1" s="1"/>
  <c r="H112" i="1"/>
  <c r="F112" i="1"/>
  <c r="F111" i="1"/>
  <c r="H111" i="1" s="1"/>
  <c r="F110" i="1"/>
  <c r="E109" i="1"/>
  <c r="D109" i="1"/>
  <c r="C109" i="1"/>
  <c r="F108" i="1"/>
  <c r="H108" i="1" s="1"/>
  <c r="F107" i="1"/>
  <c r="H107" i="1" s="1"/>
  <c r="F106" i="1"/>
  <c r="H106" i="1" s="1"/>
  <c r="F105" i="1"/>
  <c r="H105" i="1" s="1"/>
  <c r="F104" i="1"/>
  <c r="H104" i="1" s="1"/>
  <c r="H103" i="1"/>
  <c r="F103" i="1"/>
  <c r="F102" i="1"/>
  <c r="H102" i="1" s="1"/>
  <c r="F101" i="1"/>
  <c r="H101" i="1" s="1"/>
  <c r="G100" i="1"/>
  <c r="E100" i="1"/>
  <c r="D100" i="1"/>
  <c r="C100" i="1"/>
  <c r="H99" i="1"/>
  <c r="H98" i="1"/>
  <c r="G97" i="1"/>
  <c r="E97" i="1"/>
  <c r="D97" i="1"/>
  <c r="C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G82" i="1"/>
  <c r="E82" i="1"/>
  <c r="D82" i="1"/>
  <c r="C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G66" i="1"/>
  <c r="E66" i="1"/>
  <c r="D66" i="1"/>
  <c r="C66" i="1"/>
  <c r="H65" i="1"/>
  <c r="H64" i="1"/>
  <c r="H63" i="1"/>
  <c r="H62" i="1"/>
  <c r="H61" i="1"/>
  <c r="H60" i="1"/>
  <c r="H59" i="1"/>
  <c r="H58" i="1"/>
  <c r="H57" i="1"/>
  <c r="H56" i="1"/>
  <c r="H55" i="1"/>
  <c r="H54" i="1"/>
  <c r="G53" i="1"/>
  <c r="E53" i="1"/>
  <c r="D53" i="1"/>
  <c r="C53" i="1"/>
  <c r="H50" i="1"/>
  <c r="G49" i="1"/>
  <c r="H49" i="1" s="1"/>
  <c r="F49" i="1"/>
  <c r="E49" i="1"/>
  <c r="D49" i="1"/>
  <c r="C49" i="1"/>
  <c r="H48" i="1"/>
  <c r="F48" i="1"/>
  <c r="F47" i="1"/>
  <c r="H47" i="1" s="1"/>
  <c r="F46" i="1"/>
  <c r="G45" i="1"/>
  <c r="E44" i="1"/>
  <c r="E43" i="1" s="1"/>
  <c r="D45" i="1"/>
  <c r="D44" i="1" s="1"/>
  <c r="D43" i="1" s="1"/>
  <c r="C45" i="1"/>
  <c r="C44" i="1" s="1"/>
  <c r="C43" i="1" s="1"/>
  <c r="F42" i="1"/>
  <c r="H42" i="1" s="1"/>
  <c r="F41" i="1"/>
  <c r="H41" i="1" s="1"/>
  <c r="F40" i="1"/>
  <c r="H40" i="1" s="1"/>
  <c r="G39" i="1"/>
  <c r="E39" i="1"/>
  <c r="D39" i="1"/>
  <c r="C39" i="1"/>
  <c r="F38" i="1"/>
  <c r="H38" i="1" s="1"/>
  <c r="F37" i="1"/>
  <c r="H37" i="1" s="1"/>
  <c r="F36" i="1"/>
  <c r="H36" i="1" s="1"/>
  <c r="F35" i="1"/>
  <c r="H35" i="1" s="1"/>
  <c r="F34" i="1"/>
  <c r="H34" i="1" s="1"/>
  <c r="G33" i="1"/>
  <c r="E33" i="1"/>
  <c r="D33" i="1"/>
  <c r="C33" i="1"/>
  <c r="F32" i="1"/>
  <c r="F31" i="1"/>
  <c r="G30" i="1"/>
  <c r="E30" i="1"/>
  <c r="D30" i="1"/>
  <c r="C30" i="1"/>
  <c r="H29" i="1"/>
  <c r="H28" i="1"/>
  <c r="H27" i="1"/>
  <c r="H26" i="1"/>
  <c r="H25" i="1"/>
  <c r="G24" i="1"/>
  <c r="E24" i="1"/>
  <c r="D24" i="1"/>
  <c r="C24" i="1"/>
  <c r="H22" i="1"/>
  <c r="H21" i="1"/>
  <c r="G20" i="1"/>
  <c r="D20" i="1"/>
  <c r="C20" i="1"/>
  <c r="H19" i="1"/>
  <c r="H18" i="1"/>
  <c r="H16" i="1"/>
  <c r="H15" i="1"/>
  <c r="G14" i="1"/>
  <c r="E14" i="1"/>
  <c r="D14" i="1"/>
  <c r="C14" i="1"/>
  <c r="H13" i="1"/>
  <c r="G12" i="1"/>
  <c r="E12" i="1"/>
  <c r="C12" i="1"/>
  <c r="F334" i="1" l="1"/>
  <c r="H46" i="1"/>
  <c r="H45" i="1" s="1"/>
  <c r="F45" i="1"/>
  <c r="H239" i="1"/>
  <c r="F238" i="1"/>
  <c r="H238" i="1" s="1"/>
  <c r="H31" i="1"/>
  <c r="F30" i="1"/>
  <c r="H356" i="1"/>
  <c r="F355" i="1"/>
  <c r="F354" i="1" s="1"/>
  <c r="C354" i="1"/>
  <c r="H361" i="1"/>
  <c r="H360" i="1"/>
  <c r="H359" i="1"/>
  <c r="E303" i="1"/>
  <c r="F401" i="1"/>
  <c r="H401" i="1" s="1"/>
  <c r="H373" i="1"/>
  <c r="H362" i="1"/>
  <c r="H313" i="1"/>
  <c r="C23" i="1"/>
  <c r="C11" i="1" s="1"/>
  <c r="D213" i="1"/>
  <c r="E334" i="1"/>
  <c r="D376" i="1"/>
  <c r="C213" i="1"/>
  <c r="H265" i="1"/>
  <c r="F264" i="1"/>
  <c r="H264" i="1" s="1"/>
  <c r="H280" i="1"/>
  <c r="F279" i="1"/>
  <c r="H407" i="1"/>
  <c r="F406" i="1"/>
  <c r="H406" i="1" s="1"/>
  <c r="H311" i="1"/>
  <c r="H12" i="1"/>
  <c r="D23" i="1"/>
  <c r="D11" i="1" s="1"/>
  <c r="D334" i="1"/>
  <c r="H337" i="1"/>
  <c r="F290" i="1"/>
  <c r="H290" i="1" s="1"/>
  <c r="H66" i="1"/>
  <c r="G334" i="1"/>
  <c r="F288" i="1"/>
  <c r="H288" i="1" s="1"/>
  <c r="H20" i="1"/>
  <c r="F33" i="1"/>
  <c r="H33" i="1" s="1"/>
  <c r="G340" i="1"/>
  <c r="E23" i="1"/>
  <c r="F304" i="1"/>
  <c r="H304" i="1" s="1"/>
  <c r="E52" i="1"/>
  <c r="H211" i="1"/>
  <c r="D303" i="1"/>
  <c r="H403" i="1"/>
  <c r="F149" i="1"/>
  <c r="H149" i="1" s="1"/>
  <c r="F152" i="1"/>
  <c r="H152" i="1" s="1"/>
  <c r="F331" i="1"/>
  <c r="G376" i="1"/>
  <c r="H352" i="1"/>
  <c r="H364" i="1"/>
  <c r="C52" i="1"/>
  <c r="H312" i="1"/>
  <c r="F377" i="1"/>
  <c r="H377" i="1" s="1"/>
  <c r="H14" i="1"/>
  <c r="F109" i="1"/>
  <c r="H109" i="1" s="1"/>
  <c r="F141" i="1"/>
  <c r="H141" i="1" s="1"/>
  <c r="G303" i="1"/>
  <c r="C334" i="1"/>
  <c r="F341" i="1"/>
  <c r="F340" i="1" s="1"/>
  <c r="F122" i="1"/>
  <c r="H122" i="1" s="1"/>
  <c r="H314" i="1"/>
  <c r="F277" i="1"/>
  <c r="H277" i="1" s="1"/>
  <c r="H355" i="1"/>
  <c r="D52" i="1"/>
  <c r="F44" i="1"/>
  <c r="F43" i="1" s="1"/>
  <c r="H374" i="1"/>
  <c r="G44" i="1"/>
  <c r="G43" i="1" s="1"/>
  <c r="F296" i="1"/>
  <c r="F295" i="1" s="1"/>
  <c r="F294" i="1" s="1"/>
  <c r="C340" i="1"/>
  <c r="F403" i="1"/>
  <c r="G23" i="1"/>
  <c r="G11" i="1" s="1"/>
  <c r="C303" i="1"/>
  <c r="D340" i="1"/>
  <c r="H368" i="1"/>
  <c r="H335" i="1"/>
  <c r="H17" i="1"/>
  <c r="H110" i="1"/>
  <c r="G294" i="1"/>
  <c r="H307" i="1"/>
  <c r="H331" i="1"/>
  <c r="H343" i="1"/>
  <c r="H378" i="1"/>
  <c r="H336" i="1"/>
  <c r="H357" i="1"/>
  <c r="H425" i="1"/>
  <c r="H124" i="1"/>
  <c r="F214" i="1"/>
  <c r="C376" i="1"/>
  <c r="F409" i="1"/>
  <c r="H409" i="1" s="1"/>
  <c r="H426" i="1"/>
  <c r="F100" i="1"/>
  <c r="E354" i="1"/>
  <c r="G52" i="1"/>
  <c r="H67" i="1"/>
  <c r="H142" i="1"/>
  <c r="H282" i="1"/>
  <c r="H212" i="1"/>
  <c r="H338" i="1"/>
  <c r="F315" i="1"/>
  <c r="H315" i="1" s="1"/>
  <c r="E376" i="1"/>
  <c r="F39" i="1"/>
  <c r="H39" i="1" s="1"/>
  <c r="H82" i="1"/>
  <c r="H97" i="1"/>
  <c r="F308" i="1"/>
  <c r="H308" i="1" s="1"/>
  <c r="H353" i="1"/>
  <c r="F229" i="1"/>
  <c r="H229" i="1" s="1"/>
  <c r="H100" i="1" l="1"/>
  <c r="F52" i="1"/>
  <c r="F23" i="1"/>
  <c r="F11" i="1" s="1"/>
  <c r="H30" i="1"/>
  <c r="E339" i="1"/>
  <c r="D339" i="1"/>
  <c r="F213" i="1"/>
  <c r="C51" i="1"/>
  <c r="H340" i="1"/>
  <c r="H334" i="1"/>
  <c r="H43" i="1"/>
  <c r="H341" i="1"/>
  <c r="C339" i="1"/>
  <c r="H296" i="1"/>
  <c r="E213" i="1"/>
  <c r="E51" i="1" s="1"/>
  <c r="H295" i="1"/>
  <c r="F376" i="1"/>
  <c r="H376" i="1" s="1"/>
  <c r="H354" i="1"/>
  <c r="H44" i="1"/>
  <c r="H294" i="1"/>
  <c r="H24" i="1"/>
  <c r="F303" i="1"/>
  <c r="H303" i="1" s="1"/>
  <c r="G339" i="1"/>
  <c r="G213" i="1" s="1"/>
  <c r="G51" i="1" s="1"/>
  <c r="G10" i="1" s="1"/>
  <c r="H53" i="1"/>
  <c r="H214" i="1"/>
  <c r="H23" i="1" l="1"/>
  <c r="F51" i="1"/>
  <c r="F10" i="1" s="1"/>
  <c r="F9" i="1" s="1"/>
  <c r="C10" i="1"/>
  <c r="C9" i="1" s="1"/>
  <c r="H11" i="1"/>
  <c r="D51" i="1"/>
  <c r="F339" i="1"/>
  <c r="H339" i="1" s="1"/>
  <c r="G9" i="1"/>
  <c r="H52" i="1"/>
  <c r="D10" i="1" l="1"/>
  <c r="D9" i="1" s="1"/>
  <c r="H279" i="1" l="1"/>
  <c r="H213" i="1" l="1"/>
  <c r="H51" i="1" l="1"/>
  <c r="H10" i="1" l="1"/>
  <c r="H9" i="1" l="1"/>
  <c r="E9" i="1" l="1"/>
  <c r="E20" i="1"/>
  <c r="E11" i="1"/>
  <c r="E10" i="1"/>
</calcChain>
</file>

<file path=xl/sharedStrings.xml><?xml version="1.0" encoding="utf-8"?>
<sst xmlns="http://schemas.openxmlformats.org/spreadsheetml/2006/main" count="435" uniqueCount="426">
  <si>
    <t>GOBIERNO DEL ESTADO DE MICHOACAN DE OCAMPO</t>
  </si>
  <si>
    <t>ESTADO ANALÍTICO DE LOS INGRESOS DEVENGADOS  COMPARADO CON SU ESTIMACION ANUAL MODIFICADA</t>
  </si>
  <si>
    <t xml:space="preserve">  DEL 1o. DE ENERO AL 31 DE MARZO DEL AÑO 2024</t>
  </si>
  <si>
    <t>(Pesos)</t>
  </si>
  <si>
    <t>C O N C E P T O</t>
  </si>
  <si>
    <t>ESTIMACION ORIGINAL DE INGRESOS ANUAL</t>
  </si>
  <si>
    <t>AMPLIACIONES Y REDUCCIONES</t>
  </si>
  <si>
    <t xml:space="preserve">ESTIMACIÓN DE INGRESOS ANUAL MODIFICADA </t>
  </si>
  <si>
    <t xml:space="preserve"> INGRESO  DEVENGADO</t>
  </si>
  <si>
    <t>PORCENTAJE DE AVANCE DEL INGRESO DEVENGADO</t>
  </si>
  <si>
    <t>INGRESOS Y OTROS BENEFICIOS</t>
  </si>
  <si>
    <t>INGRESOS DE GESTIÓN</t>
  </si>
  <si>
    <t>IMPUESTOS</t>
  </si>
  <si>
    <t>IMPUESTOS SOBRE LOS INGRESOS</t>
  </si>
  <si>
    <t>IMPUESTO SOBRE LOTERIAS, RIFAS, SORTEOS Y CONCURSOS.</t>
  </si>
  <si>
    <t>IMPUESTOS SOBRE LA PRODUCCION, EL CONSUMO Y LAS TRANSACCIONES.</t>
  </si>
  <si>
    <t>IMPUESTO SOBRE ENAJENACION DE VEHICULOS DE MOTOR USADOS.</t>
  </si>
  <si>
    <t>IMPUESTO SOBRE SERVICIOS DE HOSPEDAJE.</t>
  </si>
  <si>
    <t>A LA VENTA FINAL BEBIDAS  CON  CONTENIDO ALCOHÓLICO</t>
  </si>
  <si>
    <t>IMPUESTO A LA EROGACIÓN EN JUEGOS CON APUESTAS</t>
  </si>
  <si>
    <t>IMPUESTO A  LOS PREMIOS GENERADOS EN  JUEGOS CON  APUESTAS</t>
  </si>
  <si>
    <t>IMPUESTOS SOBRE NOMINA Y ASIMILABLES.</t>
  </si>
  <si>
    <t>IMPUESTO SOBRE EROGACIONES POR REMUNERACION AL TRABAJO PERSONAL, PRESTADO BAJO LA DIRECCION Y DEPENDENCIA DE UN PATRON.</t>
  </si>
  <si>
    <t>IMPUESTO SOBRE EROGACIONES POR REMUNERACION (EJERCICIOS ANTERIORES 2%)</t>
  </si>
  <si>
    <t>ACCESORIOS.</t>
  </si>
  <si>
    <t>RECARGOS.</t>
  </si>
  <si>
    <t>RECARGOS DE IMPUESTO SOBRE ENAJENACION  DE VEHICULOS  MOTOR USADOS</t>
  </si>
  <si>
    <t>RECARGOS IMPUESTO SOBRE SERVICIO DE HOSPEDAJE</t>
  </si>
  <si>
    <t>RECARGOS POR PRORROGA O PAGO EN PARCIALIDADES</t>
  </si>
  <si>
    <t>RECARGOS POR  VENTA FINAL  DE BEBIDAS CON   CONTENIDO ALCOHÓLICO</t>
  </si>
  <si>
    <t>RECARGOS DEL IMPUESTOS A LA EROGACION EN JUEGOS CON APUESTAS</t>
  </si>
  <si>
    <t>MULTAS DE IMPUESTOS ESTATALES</t>
  </si>
  <si>
    <t>MULTAS IMPUESTO SOBRE ENAJENACION DE VEHICULOS DE MOTOR USADOS</t>
  </si>
  <si>
    <t>MULTAS IMPUESTO SOBRE SERVICIO DE HOSPEDAJE</t>
  </si>
  <si>
    <t>ACTUALIZACION DE IMPUESTOS ESTATALES</t>
  </si>
  <si>
    <t>ACTUALIZACION  IMPUESTO SOBRE ENAJENACION DE VEHICULOS DE MOTOR USADOS</t>
  </si>
  <si>
    <t>ACTUALIZACION  IMPUESTO SOBRE SERVICIO DE HOSPEDAJE</t>
  </si>
  <si>
    <t>ACTUALIZACION  IMPUESTO SOBRE EROGACION  POR REMUNERACION AL TRABAJO  PERSONAL PRESTACION  2%/NOMINA</t>
  </si>
  <si>
    <t>ACTUALIZACION POR  VENTA FINAL DE  BEBIDA CON CONTENIDO ALCOHÓLICO</t>
  </si>
  <si>
    <t>ACTUALIZACION DEL IMPUESTO A LA EROGACIONES EN  JUEGOS CON APUESTAS</t>
  </si>
  <si>
    <t>INGRESOS NO COMPRENDIDAS EN LAS FRACCIONES DE LA LEY DE INGRESOS CAUSADAS EN EJERCICIOS FISCALES ANTERIORES PENDIENTES DE LIQUIDACIÓN O PAGO</t>
  </si>
  <si>
    <t>IMPUESTOS  NO  COMPRENDIDOS  EN  LAS  FRACCIONES  DE  LA  LEY  DE INGRESOS CAUSADOS EN EJERCICIOS FISCALES ANTERIORES PENDIENTES DE LIQUIDACION O PAGO DE TENENCIA Y USO DE VEHICULOS.</t>
  </si>
  <si>
    <t>CONTRIBUCIONES DE MEJORAS</t>
  </si>
  <si>
    <t>ACTUALIZACION IMPUESTO SOBRE TENENCIA Y USO DE VEHICULOS.</t>
  </si>
  <si>
    <t>RECARGOS IMPUESTO SOBRE TENENCIA Y USO DE VEHICULOS.</t>
  </si>
  <si>
    <t>DE APORTACION POR MEJORAS.</t>
  </si>
  <si>
    <t xml:space="preserve">APORTACION DE MUNICIPIOS </t>
  </si>
  <si>
    <t>APORTACION  DE MUNICIPIOS PARA CONSTRUCCION  DE REDES DE AGUA</t>
  </si>
  <si>
    <t xml:space="preserve">APORTACIONES DE MUNICIPIO TRASLADO DE MAQUINARIA SCOP </t>
  </si>
  <si>
    <t>COMISION ESTATAL DEL AGUA Y GESTION DE CUENCAS</t>
  </si>
  <si>
    <t>PRODUCTOS NO COMPRENDIDOS EN FRACCION DE LEY DE INGRESOS</t>
  </si>
  <si>
    <t>DERECHOS POR PRESTACION DE SERVICIOS.</t>
  </si>
  <si>
    <t>DERECHOS POR LA PRESTACION DE SERVICIOS ESTATALES</t>
  </si>
  <si>
    <t xml:space="preserve">POR SERVICIOS DE PROTECCIÓN AMBIENTAL Y DESARROLLO TERRITORIAL </t>
  </si>
  <si>
    <t>DICTAMENES DE USO DEL SUELO</t>
  </si>
  <si>
    <t>AUTORIZACION DE FRACCIONAMIENTOS, CONDOMINIOS</t>
  </si>
  <si>
    <t>OTROS SERVICIOS URBANISTICOS Y DE ASENTAMIENTO HUMANO</t>
  </si>
  <si>
    <t>RECTIFICACION DE AUTORIZACIONES</t>
  </si>
  <si>
    <t>AUTORIZACION DE  SUBDIVICIONES Y FUSIONES</t>
  </si>
  <si>
    <t xml:space="preserve">POR DICTAMEN DE LICENCIAS DE APROVECHAMIENTOS DE MINERALES Y SUSTANCIAS NO RESERVADAS </t>
  </si>
  <si>
    <t>POR LA EXPEDICIÓN DE RESOLUCIONES CORRESPONDIENTES A LAS AUTORIZACIONES EN MATERIA DE IMPACTO, RIESGO Y DAÑO AMBIENTAL</t>
  </si>
  <si>
    <t>POR EL REGISTRO DE GENERADOR DE RESIDUOS DE MANEJO ESPECIAL, PERSONA FÍSICA O MORAL</t>
  </si>
  <si>
    <t>POR EL REGISTRO COMO GESTOR DE RESIDUOS DE MANEJO ESPECIA</t>
  </si>
  <si>
    <t>POR AUTORIZACIÓN DE PLANES DE MANEJO PARA RESIDUOS DE MANEJO ESPECIAL</t>
  </si>
  <si>
    <t>POR DICTAMEN DE EXPEDICION DE ACTUALIZACION  DE LICENCIA AMBIENTAL UNICA</t>
  </si>
  <si>
    <t>POR LA VALIDACION DE DICTAMENES DE DAÑO AMBIENTAL</t>
  </si>
  <si>
    <t>SERVICIOS DE TRANSPORTE PUBLICO</t>
  </si>
  <si>
    <t>PAGO ANUAL DE CONCESIONES</t>
  </si>
  <si>
    <t>RENOVACION ANUAL DE CONCESIONES DE SERVICIO  PÚBLICO</t>
  </si>
  <si>
    <t>REFRENDO ANUAL DE CALCOMANIAS</t>
  </si>
  <si>
    <t>REPOSICION DE TARJETAS DE CIRCULACION</t>
  </si>
  <si>
    <t>CANJE GENERAL DE PLACAS</t>
  </si>
  <si>
    <t>DOTACION Y REPOSICION DE PLACAS</t>
  </si>
  <si>
    <t>POR LA EXPEDICIÓN DE CONCESIÓN, POR COPIAS CERTIFICADAS DE EXPEDIENTES</t>
  </si>
  <si>
    <t>EXPEDICION, REP Y RENOV DEL TÍTULO DE CONCESIONES</t>
  </si>
  <si>
    <t>POR LA EXPEDICIÓN DE CONSTANCIAS QUE ACREDITEN EL USO VEHICULO</t>
  </si>
  <si>
    <t>POR BAJA DE VEHÍCULO DEL SERVICIO PÚBLICO, POR CAMBIO DE UNIDAD, POR ROBO O DESTRUCCIÓN</t>
  </si>
  <si>
    <t>EXPEDICIÓN DE CERTIFICADO DE INTERÉS PARTICULAR</t>
  </si>
  <si>
    <t>TRANSFERENCIA DE CONCESIÓN DE TRANSPORTE PÚBLICO POR SUCESIÓN</t>
  </si>
  <si>
    <t>CAMBIO DE MODALIDAD DE CONCESIÓN DE TRANSPORTE PÚBLICO</t>
  </si>
  <si>
    <t>PERMISO PARA SERVICIO DE TRANSPORTE ESCOLAR Y EMPRESAS</t>
  </si>
  <si>
    <t>PLATAFORMA INFORMATICA CONCESIÓN AUTOS DE ALQUILER</t>
  </si>
  <si>
    <t>SERVICIOS DE TRANSPORTE PARTICULAR</t>
  </si>
  <si>
    <t>REFRENDO ANUAL DE CIRCULACION</t>
  </si>
  <si>
    <t>REPOSICION DE TARJETA DE CIRCULACION</t>
  </si>
  <si>
    <t>PERMISOS DE CIRCULACION</t>
  </si>
  <si>
    <t>SERVICIO POR BAJA DE PLACAS</t>
  </si>
  <si>
    <t>POR REGISTRO DE BAJAS DE VEHÍCULOS AUTOMOTORES</t>
  </si>
  <si>
    <t>SERVICIO DE GRUA</t>
  </si>
  <si>
    <t>PLACAS PARA PERSONAS CON DISCAPACIDAD 50%</t>
  </si>
  <si>
    <t>REFRENDO ANUAL DE CIRCULACION DE  PERSONAS CON DISCAPACIDAD 50%</t>
  </si>
  <si>
    <t>POR VALIDACIÓN DE PAGOS RELACIONADOS CON LA POSESIÓN DEL VEHÍCULO, CUANDO ÉSTE PROVENGA, DE OTRA ENTIDAD FEDERATIVA.</t>
  </si>
  <si>
    <t>POR VALIDACIÓN DE PEDIMENTOS DE IMPORTACIÓN DE VEHÍCULOS DE PROCEDENCIA EXTRANJERA</t>
  </si>
  <si>
    <t>CONDONACION POR SERVICIO DE TRASPORTE PARTICULAR</t>
  </si>
  <si>
    <t>POR LA EXPEDICIÓN Y RENOVACIÓN DE LICENCIAS PARA CONDUCIR VEHÍCULOS AUTOMOTORES.</t>
  </si>
  <si>
    <t>LICENCIAS PARA CONDUCIR.</t>
  </si>
  <si>
    <t>PERMISOS PROVICIONALES PARA CONDUCIR</t>
  </si>
  <si>
    <t>POR SERVICIOS DE SEGURIDAD PRIVADA.</t>
  </si>
  <si>
    <t>POR ESTUDIO Y POR LA REVALIDACIÓN ANUAL</t>
  </si>
  <si>
    <t>POR PRESTAR SERVICIOS  DE TRASLADO DE BIENES Y VALORES</t>
  </si>
  <si>
    <t>POR EL ESTUDIO, EVALUACIÓN Y RECOMENDACIONES POR SOLICITUD DE CAMBIO O AMPLIACIÓN DE MODALIDAD DE SERVICIO</t>
  </si>
  <si>
    <t>POR EL ESTUDIO PARA DETERMINAR LA LEGALIDAD DE INSCRIBIR CADA ARMA DE FUEGO O CADA EQUIPO UTILIZADO  EN LA PRESTACIÓN DE LOS SERVICIOS.</t>
  </si>
  <si>
    <t>POR EL ESTUDIO PARA DETERMINAR LA LEGALIDAD DE INSCRIBIR EN EL «REGISTRO ESTATAL DE PRESTADORES DE SERVICIOS DE SEGURIDAD PRIVADA»</t>
  </si>
  <si>
    <t>POR LA CONSULTA DE ANTECEDENTES POLICIALES EN EL REGISTRO ESTATAL DE PRESTADORES DE SERVICIOS DE SEGURIDAD PRIVADA</t>
  </si>
  <si>
    <t>POR LA EXPEDICIÓN O REPOSICIÓN DE CÉDULA DE IDENTIFICACIÓN A PERSONAL OPERATIVO</t>
  </si>
  <si>
    <t>POR PRESTAR LOS SERVICIOS DE LOCALIZACIÓN E INFORMACIÓN SOBRE PERSONAS FÍSICAS</t>
  </si>
  <si>
    <t>POR SERVICIOS DEL REGISTRO PÚBLICO DE LA PROPIEDAD RAÍZ Y DEL COMERCIO</t>
  </si>
  <si>
    <t>CERTIFICADOS Y CERTIFICACIONES (REGISTRO PUBLICO DE LA PROPIEDAD).</t>
  </si>
  <si>
    <t>INSCRIPCION DE DOCUMENTOS DE PROPIEDAD DE INMUEBLES.</t>
  </si>
  <si>
    <t>CANCELACION DE INSCRIPCION EN EL REGISTRO DE COMERCIO</t>
  </si>
  <si>
    <t>INSCRIPCION  EN EL REGISTRO DE COMERCIO</t>
  </si>
  <si>
    <t>INSCRIPCION  Y CANCELACION DE GRAVAMENES</t>
  </si>
  <si>
    <t>OTROS SERVICIOS DEL REGISTRO  DE LA PROPIEDAD</t>
  </si>
  <si>
    <t>BUSQUEDA POR SERVICIOS DE REGISTRO PÚBLICO DE LA PROPIEDAD</t>
  </si>
  <si>
    <t>POR REGISTRO  DE OTROS ACTOS DEL REGISTRO  PÚBLICO DE LA PROPIEDAD</t>
  </si>
  <si>
    <t>POR INSCRIPCION  DEL REGISTRO PÚBLICO DE LA PROPIEDAD</t>
  </si>
  <si>
    <t>POR LA INSCRIPCIÓN DE DOCUMENTOS CONSTITUTIVOS DE ASOCIACIONES DE CARÁCTER CIVIL</t>
  </si>
  <si>
    <t>CERTIFICADOS Y COPIAS CON SERVICIO A DOMICILIO URGENTES</t>
  </si>
  <si>
    <t>POR SERVICIOS DEL REGISTRO CIVIL, Y DEL  ARCHIVO DEL PODER EJECUTIVO.</t>
  </si>
  <si>
    <t>LEVANTAMIENTO DE ACTAS DE REGISTRO DE NACIMIENTO</t>
  </si>
  <si>
    <t>CELEBRACION ACTAS DE CONTRATOS MATRIMONIALES</t>
  </si>
  <si>
    <t xml:space="preserve"> INSCRIPCIONES</t>
  </si>
  <si>
    <t>POR LA EXPEDICIÓN DE CERTIFICADOS, COPIAS CERTIFICADAS O CONSTANCIAS DE LOS REGISTROS DE LOS ACTOS DEL ESTADO CIVIL DE LAS PERSONAS</t>
  </si>
  <si>
    <t>OTRAS TARIFAS</t>
  </si>
  <si>
    <t>BUSQUEDA POR CERTIFICACIONES Y CONSTANCIAS DE OTROS DOCUMENTOS QUE LA DIRECCION TENGA BAJO SU CUSTODIA Y OTROS SERVICIOS PRESTADOS.</t>
  </si>
  <si>
    <t>LEVANTAMIENTO DE ACTAS DE DEFUNCIÒN</t>
  </si>
  <si>
    <t>POR LA INSCRIPCION DEL REGISTRO Y  ASENTAMIENTO DE ANOTACIONES MARGINALES AL REVERSO.</t>
  </si>
  <si>
    <t>EXPEDICION DE CERTIFICADOS, COPIAS CERTIFICADAS O CONSTANCIAS (URGENTES).</t>
  </si>
  <si>
    <t>EXPEDICION  DE CONSTANCIAS Y CERTIFICADOS EXTRAURGENTES</t>
  </si>
  <si>
    <t>RECONOCIMIENTO DE HIJOS, POR AVISO ADMINISTRATIVO DE OTRA ENTIDAD FEDERATIVA</t>
  </si>
  <si>
    <t>POR CADA AÑO ADICIONAL DE BÚSQUEDA</t>
  </si>
  <si>
    <t>EXPEDICIÓN DE OFICIO DE EXTEMPORANEIDAD EMITIDO POR LA DIRECCIÓN DEL REGISTRO CIVIL</t>
  </si>
  <si>
    <t>COPIA CERTIFICADA DE DOCUMENTOS QUE INTEGREN APÉNDICES DE LOS REGISTROS DE LOS ACTOS DEL ESTADO CIVIL DE LAS PERSONAS</t>
  </si>
  <si>
    <t xml:space="preserve">INSCRIPCIÓN DE DIVORCIO CELEBRADO ANTE NOTARIO PÚBLICO, (INCLUYE ANOTACIÓN EN ACTAS DE NACIMIENTO Y MATRIMONIO DE LOS DIVORCIADOS)                                    </t>
  </si>
  <si>
    <t>SUBSIDIO DE DERECHOS DEL REGISTRO CIVIL</t>
  </si>
  <si>
    <t>POR SERVICIOS DEL ARCHIVO GENERAL E NOTARIOS</t>
  </si>
  <si>
    <t>AVISO DE TESTAMENTO</t>
  </si>
  <si>
    <t>CERTIFICADO DE TESTAMENTO</t>
  </si>
  <si>
    <t>TESTIMONIOS DE ESCRITURAS</t>
  </si>
  <si>
    <t>COPIAS CERTIFICADAS (NOTARIAS)</t>
  </si>
  <si>
    <t>TESTAMENTO OLOGRAFO</t>
  </si>
  <si>
    <t>REPORTE DE BÚSQUEDA EN EL REGISTRO NACIONAL DE AVISOS DE TESTAMENTO.</t>
  </si>
  <si>
    <t>POR CADA HOJA CON FOLIO NOTARIAL EXCLUSIVA PARA NOTARIOS</t>
  </si>
  <si>
    <t>POR SERVICIOS QUE ESTABLECE LA LEY PARA LA PRESTACIÓN DE SERVICIOS INMOBILIARIOS EN EL ESTADO DE MICHOACÁN</t>
  </si>
  <si>
    <t xml:space="preserve">REVALIDACIÓN DE LICENCIA PARA LA PRESTACIÓN DE SERVICIOS INMOBILIARIOS PROFESIONALES </t>
  </si>
  <si>
    <t>POR  SERVICIOS DE EDUCACION</t>
  </si>
  <si>
    <t>EXPEDICIÓN DE COPIAS CERTIFICADAS DE DOCUMENTOS</t>
  </si>
  <si>
    <t>REPOSICIÓN DE CONSTANCIAS O DUPLICADOS</t>
  </si>
  <si>
    <t>COMPULSA DE DOCUMENTOS, POR HOJA</t>
  </si>
  <si>
    <t>LEGALIZACIÓN DE FIRMAS</t>
  </si>
  <si>
    <t>POR CUALQUIER OTRA CERTIFICACIÓN O EXPEDICIÓN DE CONSTANCIAS</t>
  </si>
  <si>
    <t>REGISTRO DE COLEGIO DE PROFESIONISTAS</t>
  </si>
  <si>
    <t>REGISTRO DE ESTABLECIMIENTO EDUCATIVO LEGALMENTE AUTORIZADO PARA EXPEDIR TÍTULOS PROFESIONALES, DIPLOMAS DE ESPECIALIDAD O GRADOS ACADÉMICOS.</t>
  </si>
  <si>
    <t>REGISTRO DE TÍTULO PROFESIONAL, DE DIPLOMA DE ESPECIALIDAD Y DE GRADO ACADÉMICO</t>
  </si>
  <si>
    <t>EXPEDICIÓN DE AUTORIZACIÓN EJ DE UNA ESPECIALIDAD</t>
  </si>
  <si>
    <t>EN RELACIÓN CON COLEGIOS DE PROFESIONISTAS</t>
  </si>
  <si>
    <t>EN RELACIÓN CON ESTABLECIMIENTO EDUCATIVO</t>
  </si>
  <si>
    <t>INSCRIPCIÓN DE ASOCIADO A UN COLEGIO DE PROFESIONISTAS QUE NO FIGUREN EN EL REGISTRO ORIGINAL</t>
  </si>
  <si>
    <t>EXPEDICIÓN DE DUPLICADO DE CÉDULA O DE AUTORIZACIÓN PARA EL EJERCICIO DE UNA ESPECIALIDAD</t>
  </si>
  <si>
    <t>EXPEDICIÓN DE CÉDULA PROFESIONAL CON EFECTOS DE PATENTE O DE CÉDULA DE GRADO ACADÉMICO</t>
  </si>
  <si>
    <t>EXPEDICIÓN DE AUTORIZACIÓN PROVISIONAL PARA EJERCER POR ESTAR EL TÍTULO PROFESIONAL EN TRÁMITE O PARA EJERCER COMO PASANTE</t>
  </si>
  <si>
    <t>CONSULTAS DE ARCHIVO</t>
  </si>
  <si>
    <t>CONSTANCIAS DE ANTECEDENTES PROFESIONALES</t>
  </si>
  <si>
    <t>CAMBIO O AMPLIACIÓN DE DOMINIO, O ESTABLECIMIENTO DE UN PLANTEL ADICIONAL, RESPECTO DE CADA PLAN DE ESTUDIOS CON RECONOCIMIENTO DE VALIDEZ OFICIAL</t>
  </si>
  <si>
    <t>POR SOLICITUD, ESTUDIO Y RESOLUCIÓN DEL TRÁMITE DE AUTORIZACIÓN PARA IMPARTIR EDUCACIÓN PREESCOLAR, PRIMARIA, SECUNDARIA, NORMAL</t>
  </si>
  <si>
    <t>EXÁMENES PROFESIONALES O DE GRADO DE TIPO SUPERIO</t>
  </si>
  <si>
    <t>EXÁMENES A TÍTULO DE SUFICIENCIADE EDUCACION PRIMARIA</t>
  </si>
  <si>
    <t>EXÁMENES A TÍTULO DE SUFICIENCIA DE EDUCACIÓN SECUNDARIA Y DE EDUCACIÓN MEDIA SUPERIOR, POR MATERIA</t>
  </si>
  <si>
    <t>EXÁMENES A TÍTULO DE SUFICIENCIA DE TIPO SUPERIOR, POR MATERIA</t>
  </si>
  <si>
    <t>EXÁMENES EXTRAORDINARIOS POR MATERIA  DE EDUCACIÓN SECUNDARIA Y DE EDUCACIÓN MEDIA SUPERIOR</t>
  </si>
  <si>
    <t>EXÁMENES EXTRAORDINARIOS POR MATERIA DE TIPO SUPERIOR</t>
  </si>
  <si>
    <t>OTORGAMIENTO DE DIPLOMA TITULO O GRADO DE TIPO SUPERIOR</t>
  </si>
  <si>
    <t>DE EDUCACIÓN SECUNDARIA Y DE EDUCACIÓN MEDIA SUPERIOR</t>
  </si>
  <si>
    <t>POR LA SOLICITUD DE ACREDITACIÓN Y CERTIFICACIÓN DE CONOCIMIENTOS, POR CADA CERTIFICADO DE COMPETENCIA OCUPACIONAL EN CAPACITACIÓN PARA EL TRABAJO INDUSTRIAL</t>
  </si>
  <si>
    <t>EXPEDICIÓN DE DUPLICADO DE CERTIFICADOS  DE EDUCACIÓN BÁSICA Y DE EDUCACIÓN MEDIA SUPERIOR</t>
  </si>
  <si>
    <t>EXPEDICIÓN DE DUPLICADO DE CERTIFICADOS  DE EDUCACIÓN BDE TIPO SUPERIOR</t>
  </si>
  <si>
    <t>POR SOLICITUD DE REVALIDACIÓN DE ESTUDIOS DE EDUCACIÓN BÁSICA</t>
  </si>
  <si>
    <t>POR SOLICITUD DE REVALIDACIÓN DE ESTUDIOS DE EDUCACIÓN MEDIA-SUPERIOR</t>
  </si>
  <si>
    <t>POR SOLICITUD DE REVALIDACIÓN DE ESTUDIOS  DE EDUCACIÓN SUPERIOR</t>
  </si>
  <si>
    <t>REVISIÓN DE CERTIFICADOS DE ESTUDIOS, DE EDUCACIÓN BÁSICA Y MEDIA-SUPERIOR</t>
  </si>
  <si>
    <t>POR SOLICITUD DE EQUIVALENCIA DE ESTUDIOS DE EDUCACIÓN BÁSICA</t>
  </si>
  <si>
    <t>POR SOLICITUD DE EQUIVALENCIA DE ESTUDIOS DE EDUCACIÓN MEDIA-SUPERIOR</t>
  </si>
  <si>
    <t>POR SOLICITUD DE EQUIVALENCIA DE ESTUDIOS DE EDUCACIÓN SUPERIOR</t>
  </si>
  <si>
    <t>INSPECCIÓN Y VIGILANCIA DE ESTABLECIMIENTOS EDUCATIVOS PARTICULARES, POR ALUMNO INSCRITO, DE EDUCACIÓN BÁSICA</t>
  </si>
  <si>
    <t>INSPECCIÓN Y VIGILANCIA DE ESTABLECIMIENTOS EDUCATIVOS PARTICULARES, POR ALUMNO INSCRITO, DE EDUCACIÓN SECUNDARIA</t>
  </si>
  <si>
    <t>INSPECCIÓN Y VIGILANCIA DE ESTABLECIMIENTOS EDUCATIVOS PARTICULARES, POR ALUMNO INSCRITO, DE EDUCACIÓN MEDIA-SUPERIOR</t>
  </si>
  <si>
    <t>INSPECCIÓN Y VIGILANCIA DE ESTABLECIMIENTOS EDUCATIVOS PARTICULARES, POR ALUMNO INSCRITO, DE EDUCACIÓN PRIMARIA</t>
  </si>
  <si>
    <t>CONSULTAS O CONSTANCIAS DE ARCHIVO</t>
  </si>
  <si>
    <t>POR AUTORIZACIÓN, REGISTRO, REEXPEDICIÓN Y RENOVACIÓN DE PROFESIONES, AUTORIZACIÓN DE PRÁCTICO</t>
  </si>
  <si>
    <t>POR AUTORIZACIÓN, REGISTRO, REEXPEDICIÓN Y RENOVACIÓN DE PROFESIONES, REGISTRO DE ASOCIACIONES DE PROFESIONALES</t>
  </si>
  <si>
    <t>REGISTRO DE DIPLOMAS DE INSTITUCIONES DE EDUCACIÓN SUPERIOR (LES), COLEGIOS Y ASOCIACIONES</t>
  </si>
  <si>
    <t>REGISTRO DE DIPLOMAS Y CONSTANCIAS</t>
  </si>
  <si>
    <t>POR AUTORIZACIÓN, DE PROFESIONES, REEXPEDICIÓN DE AUTORIZACIONES TEMPORALES DE PRÁCTICOS</t>
  </si>
  <si>
    <t>POR AUTORIZACIÓN, DE PROFESIONES, RENOVACIÓN DE PRÁCTICAS</t>
  </si>
  <si>
    <t>POR AUTORIZACIÓN, DE PROFESIONES, RENOVACIÓN DE ESPECIALIDADES Y CERTIFICADOS PROFESIONALES</t>
  </si>
  <si>
    <t>POR OTROS SERVICIOS DE EDUCACIÓN, DE CENTROS DE ESTUDIOS DE CAPACITACIÓN PARA EL TRABAJO (CECAP).</t>
  </si>
  <si>
    <t>POR OTROS SERVICIOS DE EDUCACIÓN, REGISTRO DE DIPLOMAS</t>
  </si>
  <si>
    <t>POR OTROS SERVICIOS DE EDUCACIÓN, EXPEDICIÓN DE DUPLICADO DE CERTIFICADOS DE TERMINACIÓN DE ESTUDIOS</t>
  </si>
  <si>
    <t>POR OTROS SERVICIOS DE EDUCACIÓN, CONSTANCIAS DE ESTUDIOS DE NIVEL PRIMARIA</t>
  </si>
  <si>
    <t>POR OTROS SERVICIOS DE EDUCACIÓN, COTEJO</t>
  </si>
  <si>
    <t>POR OTROS SERVICIOS DE EDUCACIÓN, LEGALIZACIÓN</t>
  </si>
  <si>
    <t>POR LA VENTA DE PAPELERÍA OFICIAL DE LA SECRETARÍA DE EDUCACIÓN, EXPEDIENTE ACADÉMICO</t>
  </si>
  <si>
    <t>POR LA VENTA DE PAPELERÍA OFICIAL DE LA SECRETARÍA DE EDUCACIÓN, TARJETAS KARDEX</t>
  </si>
  <si>
    <t>OTROS SERVICIOS</t>
  </si>
  <si>
    <t>POR LA EXPEDICION DE CERTIFICADOS DE NO INHABILITACION</t>
  </si>
  <si>
    <t>OTROS DERECHOS ESTATALES Y MUNICIPALES</t>
  </si>
  <si>
    <t>SERVICIOS DE PROTECCION CIVIL</t>
  </si>
  <si>
    <t>POR EL SERVICIO DE EVALUACIÓN DE PROGRAMAS ESPECÍFICOS DE PROTECCIÓN CIVIL</t>
  </si>
  <si>
    <t>POR SERV DE EVAL DE PROG ESPECIF DE PROTECC CIVIL</t>
  </si>
  <si>
    <t>POR EL SERVICIO DE REGISTRO DE CONSULTORES EN MATERIA DE PROTECCIÓN CIVIL</t>
  </si>
  <si>
    <t>POR LA RENOVACIÓN ANUAL DE REGISTRO DE CONSULTORES EN MATERIA DE PROTECCIÓN CIVIL</t>
  </si>
  <si>
    <t xml:space="preserve">POR EL REGISTRO DE CAPACITADORES EN MATERIA DE PROTECCIÓN CIVIL </t>
  </si>
  <si>
    <t>POR LA EXPEDICIÓN DE DICTÁMENES DE NO RIESGO</t>
  </si>
  <si>
    <t>POR LA EXPEDICIÓN DE DICTÁMENES DE FACTIBILIDAD PARA LA CONSTRUCCIÓN DE GASERAS, ESTACIONES DE CARBURACIÓN Y ESTACIONES DE SERVICIO DE GASOLINERAS</t>
  </si>
  <si>
    <t>POR LA EXPEDICIÓN DE DICTÁMENES U OFICIOS DE FACTIBILIDAD PARA LA CONSTRUCCIÓN DE FRACCIONAMIENTOS, CENTROS COMERCIALES Y EDIFICIOS</t>
  </si>
  <si>
    <t>POR LA ELABORACIÓN DE ESTUDIOS DE RIESGO Y VULNERABILIDAD EN MATERIA DE PROTECCIÓN CIVIL</t>
  </si>
  <si>
    <t xml:space="preserve">POR RENOVACIÓN ANUAL DEL REGISTRO DE CAPACITADORES EN MATERIA DE PROTECCIÓN CIVIL </t>
  </si>
  <si>
    <t xml:space="preserve">POR EXPEDICIÓN DE CONSTANCIA DE CUMPLIMIENTO DE LA NORMA EN MATERIA DE RIESGO </t>
  </si>
  <si>
    <t>POR EL SERVICIO DE CAPACITACIÓN EN MATERIA DE PROTECCIÓN CIVIL AL SECTOR PRIVADO, CON DURACIÓN DE MÁS DE 4 HORAS, HASTA 8 HORAS MÁXIMO</t>
  </si>
  <si>
    <t>POR LA VISITA DE INSPECCIÓN Y VERIFICACIÓN AL ESTABLECIMIENTO Y/O INSTALACIÓN</t>
  </si>
  <si>
    <t>POR LA EVALUACIÓN DE SIMULACRO A ESTABLECIMIENTO Y/O INSTALACIÓN</t>
  </si>
  <si>
    <t>SERVICIOS DE TRANSITO</t>
  </si>
  <si>
    <t>ALMACENAJE</t>
  </si>
  <si>
    <t>CERTIFICADO DE NO INFRACCIÓN</t>
  </si>
  <si>
    <t>PERMISO PARA CIRCULAR CON CARGA SOBRESALIENTE</t>
  </si>
  <si>
    <t>PERMISO PARA CIRCULAR CON ADITAMENTOS (POLARIZADO)</t>
  </si>
  <si>
    <t>ESTUDIO PARA DETERMINAR ASCENSO Y DESCENSO ESCOLAR</t>
  </si>
  <si>
    <t xml:space="preserve">APLICACIÓN DE EXAMEN DE CONOCIMIENTOS PARA LA OBTENCIÓN DE LA LICENCIA DE CONDUCIR. </t>
  </si>
  <si>
    <t>APLICACIÓN DE EXAMEN MÉDICO PARA LA OBTENCIÓN O RENOVACIÓN DE LICENCIA DE CONDUCIR</t>
  </si>
  <si>
    <t>CERTIFICACIÓN DE CONVENIO DE HECHO DE TRÁNSITO</t>
  </si>
  <si>
    <t>SERVICIOS DE CATASTRO</t>
  </si>
  <si>
    <t>EXPEDICIÓN DE PLANOS CATASTRALES</t>
  </si>
  <si>
    <t>LEVANTAMIENTOS TOPOGRAFICOS</t>
  </si>
  <si>
    <t>DETERMINACION UBICACION FISICA DE LOS PREDIOS</t>
  </si>
  <si>
    <t>ELABORACION DE AVALUOS</t>
  </si>
  <si>
    <t>INSPECCIONES OCULARES DE PREDIOS URBANOS Y RÚSTICOS PARA VERIFICAR INFORMACIÓN CATASTRAL</t>
  </si>
  <si>
    <t>REESTRUCTURACION DE CUENTAS CATASTRALES</t>
  </si>
  <si>
    <t>DESGLOSE DE PREDIOS Y VALUACION CORRESPONDIENTE</t>
  </si>
  <si>
    <t xml:space="preserve">POR INSCRIPCIÓN O REGISTRO DE PREDIOS IGNORADOS </t>
  </si>
  <si>
    <t>POR AUTORIZACIÓN E INSCRIPCIÓN DE PERITOS VALUADORES DE BIENES INMUEBLES</t>
  </si>
  <si>
    <t>CERTIFICACIONES CATASTRALES Y CERTIFICACIONES CATASTRALES ELECTRÓNICAS</t>
  </si>
  <si>
    <t>OTROS SERVICIOS DE CATASTRO</t>
  </si>
  <si>
    <t>POR INFORMACIÓN RESPECTO DE LA UBICACIÓN DE PREDIOS EN CARTOGRAFÍA</t>
  </si>
  <si>
    <t>EXPEDICIÓN DE DUPLICADOS DE DOCUMENTOS CATASTRALES</t>
  </si>
  <si>
    <t>CERTIFICADOS Y COPIAS CON SERVICIO A DOMICILIO EN</t>
  </si>
  <si>
    <t>LEVANTAMIENTO TOPOGRÁFICO CON CURVAS DE NIVEL</t>
  </si>
  <si>
    <t>MODIFICACIÓN DE DATOS ADMINISTRATIVOS CATASTRALES</t>
  </si>
  <si>
    <t>CÉDULA DE ACTUALIZACIÓN DE PREDIOS RÚSTICOS</t>
  </si>
  <si>
    <t>REVISIÓN DE AVISO (TRASLADO DOMINIO PREDIO RÚSTIC)</t>
  </si>
  <si>
    <t>REVISIÓN DE AVISO Y/O CANCELACIÓN (TRASLADO DE DOMINIO POR PREDIO RÚSTICO</t>
  </si>
  <si>
    <t>AVISO ACLARATORIO DE PREDIO RÚSTICO O URBANO</t>
  </si>
  <si>
    <t>LEVANTAMIENTOS AERO FOTOGRAMÉTRICOS Y OTROS SERVICIOS DE ALTA PRECISIÓN</t>
  </si>
  <si>
    <t>POR LA UBICACIÓN CARTOGRÁFICA PARA LA ASIGNACIÓN CORRECTA DE CLAVE CATASTRAL</t>
  </si>
  <si>
    <t>POR SERVICIOS OFICIALES DIVERSOS.</t>
  </si>
  <si>
    <t>LEGALIZACION DE TITULOS ,PLANES DE ESTUDIO Y CERTIFICADOS.</t>
  </si>
  <si>
    <t>POR CADA COPIA CERTIFICADA, POR REPOSICIÓN DE DOCUMENTOS DE LAS DIFERENTES DEPENDENCIAS OFICIALESPOR LA REPRODUCCIÓN DE INFORMACIÓN</t>
  </si>
  <si>
    <t>OTROS SERVICIOS OFICIALES DIVERSOS</t>
  </si>
  <si>
    <t>PARA SER ENVIADOS A DOMICILIOS EN EL TERRITORIO NACIONAL</t>
  </si>
  <si>
    <t>LEGALIZACIÓN DE PLANES DE ESTUDIO EXPEDIDOS POR LA UNIVERSIDAD MICHOACANA A ESTUDIANTES EXTRANJEROS</t>
  </si>
  <si>
    <t>LEGALIZACIÓN DE CERTIFICADOS DE ESTUDIO, BOLETAS DE CALIFICACIONES, CONSTANCIAS DE ESTUDIO, ACTAS DE ESTADO CIVIL, EXHORTOS, FIRMAS DE FEDATARIOS Y FUNCIONARIOS PÚBLICOS Y OTROS DOCUMENTOS OFICIALES</t>
  </si>
  <si>
    <t>APOSTILLAS DE TÍTULOS PROFESIONALES Y OTROS DOCUMENTOS EN PERGAMINO</t>
  </si>
  <si>
    <t>APOSTILLAS DE  PLANES DE ESTUDIOS</t>
  </si>
  <si>
    <t>APOSTILLAS DE CERTIFICADOS DE ESTUDIO, ACTAS DEL REGISTRO CIVIL, EXHORTOS, FIRMAS DE FEDATARIOS Y FUNCIONARIOS PÚBLICOS Y OTROS DOCUMENTOS OFICIALES</t>
  </si>
  <si>
    <t>POR CADA CERTIFICACIÓN DE EXPEDIENTES A CARGO DE DIFERENTES DEPENDENCIAS</t>
  </si>
  <si>
    <t>POR LA REPRODUCCIÓN DE INFORMACIÓN POR PARTE DE LAS DEPENDENCIAS, COORDINACIONES Y ENTIDADES DEL PODER EJECUTIVO</t>
  </si>
  <si>
    <t>DER POR SERV OFIC DIV ENVIADOS  DOMICILIO O CORREO</t>
  </si>
  <si>
    <t>SUBSIDIOS DERECHOS PRESTACION DE SERVICIOS</t>
  </si>
  <si>
    <t>SUB 10%PAG REF AN CIR FR II INC A B C D E ART. 20</t>
  </si>
  <si>
    <t>POR LA INSCRIPCIÓN O RENOVACIÓN AL PADRÓN DE CONTRATISTAS</t>
  </si>
  <si>
    <t>PERMISO PARA CONSTRUIR O MODIFICAR ACCESOS, CRUZAMIENTOS E INSTALACIONES MARGINALES EN EL DERECHO DE VÍA DE CAMINOS Y PUENTES ESTATALES</t>
  </si>
  <si>
    <t>PERMISO PARA CONSTRUIR O ADMINISTRAR, EN SU CASO, PARADORES EN VÍAS DE COMUNICACIÓN TERRESTRES</t>
  </si>
  <si>
    <t>PERMISO PARA INSTALAR ANUNCIOS Y SEÑALES PUBLICITARIAS, DE INFORMACIÓN O COMUNICACIÓN</t>
  </si>
  <si>
    <t>PERMISO PARA CONSTRUIR, MODIFICAR O AMPLIAR OBRAS ASENTADAS EN EL DERECHO DE VÍA DE CAMINOS Y PUENTES ESTATALES</t>
  </si>
  <si>
    <t>CONSTANCIA DE VERIFICACIÓN DE JURISDICCIÓN DE DERECHO DE VÍA EN TRÁMITES JUDICIALES PARA SUPLIR TÍTULO DE DOMINIO, DELIMITACIÓN Y RECTIFICACIÓN DE MEDIDAS</t>
  </si>
  <si>
    <t>REVISIÓN DE PLANOS Y SUPERVISIÓN DE OBRA LOS PERMISOS PARA CONSTRUIR O MODIFICAR ACCESOS, EN EL DERECHO DE VÍA DE CAMINOS Y PUENTES ESTATALES</t>
  </si>
  <si>
    <t>INSCRIPCION REGISTRO UNICO VEHICULOS EXTRANJEROS</t>
  </si>
  <si>
    <t>REGISTRO DE VEHICULOS USADOS DE PROCEDENCIA EXTRANJERA 2023</t>
  </si>
  <si>
    <t>DIVERSOS DERECHOS</t>
  </si>
  <si>
    <t>DIVERSOS DERECHOS (EXAMENES DE CERTIFICACION ACRED</t>
  </si>
  <si>
    <t>ACCESORIOS</t>
  </si>
  <si>
    <t>RECARGOS</t>
  </si>
  <si>
    <t>VENTA DE IMPRESOS Y PAPELES OFICIALES</t>
  </si>
  <si>
    <t>ACTUALIZACIÓN DERECHOS</t>
  </si>
  <si>
    <t>OTROS PRODUCTOS</t>
  </si>
  <si>
    <t>CONDONACIONES ACCESORIOS DERECHOS</t>
  </si>
  <si>
    <t>PRODUCTOS</t>
  </si>
  <si>
    <t>PRODUCTOS DE TIPO CORRIENTE</t>
  </si>
  <si>
    <t>APROVECHAMIENTOS</t>
  </si>
  <si>
    <t>OTROS PRODUCOS DE TIPO CORRIENTE</t>
  </si>
  <si>
    <t>VENTA DE PUBLICACIONES PERIÓDICO OFICIAL Y OTRAS
PUBLICACIONES OFICIALES</t>
  </si>
  <si>
    <t>SUMINISTRO DE CALCOMANÍAS U HOLOGRAMAS Y CERTIFICADOS PARA
VERIFICACIÓN VEHICULAR DE EMISIÓN DE CONTAMINANTES</t>
  </si>
  <si>
    <t>RENDIMIENTOS E INTERESES DE CAPITAL Y VALORES. ESTATAL</t>
  </si>
  <si>
    <t>RENDIMIENTOS E INTERESES DE CAPITAL Y VALORES. FEDERAL</t>
  </si>
  <si>
    <t>MULTAS</t>
  </si>
  <si>
    <t>MULTAS POR INFRACCIONES SEÑALADAS EN LA LEY DE TRÁNSITO Y VIALIDAD DEL ESTADO DE MICHOACÁN DE OCAMPO Y SU REGLAMENTO.</t>
  </si>
  <si>
    <t>MULTAS POR INFRACCIONES SEÑALADAS EN LA LEY DE COMUNICACIONES Y TRANSPORTES DEL ESTADO Y SU REGLAMENTO.</t>
  </si>
  <si>
    <t>MULTAS POR INFRACCIONES A OTRAS DISPOSICIONES ESTATALES FISCALES Y NO FISCALES</t>
  </si>
  <si>
    <t>FISCALES Y NO FISCALES</t>
  </si>
  <si>
    <t>INDEMNIZACIONES DE CHEQUES DEVUELTOS POR INSTITUCIONES BANCARIAS.</t>
  </si>
  <si>
    <t>FIANZAS EFECTIVAS A FAVOR DEL ERARIO</t>
  </si>
  <si>
    <t>REINTEGROS</t>
  </si>
  <si>
    <t>REINTEGROS POR RESPONSABILIDADES.</t>
  </si>
  <si>
    <t>OTROS APROVECHAMIENTOS.</t>
  </si>
  <si>
    <t>RECARGOS DE APROVECHAMIENTOS</t>
  </si>
  <si>
    <t>INCENTIVOS POR ADMINISTRACIÓN DE IMPUESTOS MUNICIPALES COORDINADOS.</t>
  </si>
  <si>
    <t>RECUPERACION PRIMAS DE SEGURO SINIESTROS DE VEHICULOS</t>
  </si>
  <si>
    <t>ARRENDAMIENTO Y EXPLOTACION DE BIENES MUEBLES</t>
  </si>
  <si>
    <t>ARRENDAMIENTO Y EXPLOTACION DE BIENES INMUEBLES</t>
  </si>
  <si>
    <t>DONATIVOS, SUBSIDIOS E INDEMNIZACIONES</t>
  </si>
  <si>
    <t>RECUPERACION DE COSTOS DE BASES Y LICITACIONES</t>
  </si>
  <si>
    <t>RECUPERACION DE COSTOS DE CONCURSOS DE OBRAS</t>
  </si>
  <si>
    <t>POR SERVICIOS DE TRÁMITE EXPEDICIÓN DE PASAPORTES</t>
  </si>
  <si>
    <t>CUOTAS DE RECUPERACION CENTROS DE COMERCIALIZACION</t>
  </si>
  <si>
    <t>ENAJENACION DE BIENES SECTOR CENTRAL DEPRECIADOS</t>
  </si>
  <si>
    <t>OTROS APROVECHAMIENTOS</t>
  </si>
  <si>
    <t>COPIA SIMPLE</t>
  </si>
  <si>
    <t>COPIA CERTIFICADA</t>
  </si>
  <si>
    <t>FIDEICOMISO  DE  IMPULSO Y DESARROLLO PARA EL ESTADO</t>
  </si>
  <si>
    <t>APROVECHAMIENTOS PATRIMONIALES</t>
  </si>
  <si>
    <t>RECUPERACIÓN DE PATRIMONIO FIDEICOMITIDO POR LIQUIDACIÓN DE FIDEICOMISOS</t>
  </si>
  <si>
    <t>ENAJENACIÓN DE BIENES MUEBLES E INMUEBLES.</t>
  </si>
  <si>
    <t>INGRESO POR VENTA DE BIENES Y SERVICIOS</t>
  </si>
  <si>
    <t>SERVICIOS PRODUCIDOS EN ESTABLECIMIENTOS DEL GOBIERNO</t>
  </si>
  <si>
    <t xml:space="preserve">INGRESOS PROPIOS DEL SATMICH </t>
  </si>
  <si>
    <t>SERVICIOS DCE ORGANISMOS DESCENTRALIZADOS</t>
  </si>
  <si>
    <t>VENTA DE ENERGIA ELECTRICA</t>
  </si>
  <si>
    <t>PARTICIPACIONES, APORTACIONES, CONVENIOS, INCENTIVOS</t>
  </si>
  <si>
    <t>PARTICIPACIONES Y APORTACIONES</t>
  </si>
  <si>
    <t>PARTICIPACIONES EN RECURSOS FEDERALES</t>
  </si>
  <si>
    <t>FONDO GENERAL DE PARTICIPACIONES.</t>
  </si>
  <si>
    <t>FONDO DE FOMENTO MUNICIPAL.</t>
  </si>
  <si>
    <t>PARTICIPACIÓN DEL 100% DEL IMPUESTO SOBRE LA RENTA PAGADO A LA SHCP, CONFORME A LO DISPUESTO POR EL ARTÍCULO 3-B DE LA LEY DE COORDINACIÓN FISCAL</t>
  </si>
  <si>
    <t>FONDO DE COMPENSACION POR INCREMENTO EN EXENCION DEL IMPUESTO SOBRE AUTOMOVILES NUEVOS.</t>
  </si>
  <si>
    <t>IMPUESTO ESPECIAL SOBRE PRODUCCION Y SERVICIOS.</t>
  </si>
  <si>
    <t>INCENTIVOS POR LA ADMINISTRACION DEL IMPUESTO SOBRE AUTOMOVILES NUEVOS.</t>
  </si>
  <si>
    <t>FONDO DE FISCALIZACION Y RECAUDACION.</t>
  </si>
  <si>
    <t>IMPUESTO ESPECIAL SOBRE PRODUCCION Y SERVICIOS SOBRE LA VENTA DE GASOLINAS Y DIESEL</t>
  </si>
  <si>
    <t>FONDO DE COMPENSACIÓN, DERIVADO DEL IMPUESTO ESPECIAL SOBRE PRODUCCIÓN Y SERVICIOS A LA VENTA FINAL DE GASOLINAS Y DIESEL.</t>
  </si>
  <si>
    <t>FONDO DE ESTABILIZACION DE LOS INGRESOS PARA LAS ENTIDADES FEDERARIVAS ( FEIEF)</t>
  </si>
  <si>
    <t>OTRAS PARTICIPACIONES</t>
  </si>
  <si>
    <t>DERECHOS DE PEAJE. (CAPUFE).</t>
  </si>
  <si>
    <t>APORTACIONES</t>
  </si>
  <si>
    <t xml:space="preserve">PARA LA NÓMINA EDUCATIVA Y GASTO OPERATIVO </t>
  </si>
  <si>
    <t>SERVICIOS PERSONALES</t>
  </si>
  <si>
    <t>OTROS GASTOS CORRIENTES</t>
  </si>
  <si>
    <t>GASTOS DE OPERACION</t>
  </si>
  <si>
    <t>FONDO DE APORTACIONES PARA LOS SERVICIOS DE SALUD. (FASSA)</t>
  </si>
  <si>
    <t xml:space="preserve">PARA LA INFRAESTRUCTURA SOCIAL ESTATAL </t>
  </si>
  <si>
    <t>DE APORTACIONES MÚLTIPLES</t>
  </si>
  <si>
    <t>PARA ALIMENTACION Y ASISTENCIA SOCIAL</t>
  </si>
  <si>
    <t>PARA INFRAESTRUCTURA DE EDUCACION BASICA</t>
  </si>
  <si>
    <t>PARA INFRAESTRUCTURA DE EDUCACION MEDIA SUPERIOR</t>
  </si>
  <si>
    <t>PARA INFRAESTRUCTURA DE EDUCACION SUPERIOR</t>
  </si>
  <si>
    <t>APORTACIONES FEDERALES PARA EDUCACION TECNOLOGICA Y DE ADULTOS</t>
  </si>
  <si>
    <t>EDUCACION TECNOLOGICA</t>
  </si>
  <si>
    <t>FONDO DE APORTACIONES PARA LA SEGURIDAD PUBLICA DE LOS ESTADOS Y DEL DF (FASP)</t>
  </si>
  <si>
    <t>FONDO DE APORTACIONES PARA EL FORTALECIMIENTO DE LAS ENTIDADES FEDERATIVAS. (FAFEF)</t>
  </si>
  <si>
    <t>APORTACIONES FEDERALES PARA LOS MUNICIPIOS</t>
  </si>
  <si>
    <t>PARA LA INFRAESTRUCTURA SOCIAL MUNICIPAL</t>
  </si>
  <si>
    <t>FONDO DE APORTACIONES PARA EL FORTALECIMIENTO DE LOS MUNICIPIOS Y DE LAS DEMARCACIONES TERRITORIALES DEL DISTRITO FEDERAL. (FORTAMUN)</t>
  </si>
  <si>
    <t>CONVENIOS</t>
  </si>
  <si>
    <t>TRANSFERENCIAS FEDERALES POR CONVENIO EN MATERIA DE EDUCACION</t>
  </si>
  <si>
    <t>COLEGIO DE BACHILLERES DEL ESTADO DE MICHOACÁN</t>
  </si>
  <si>
    <t>COLEGIO DE ESTUDIOS CIENTÍFICOS Y TECNOLÓGICOS DEL ESTADO DEMICHOACAN</t>
  </si>
  <si>
    <t>INSTITUTO DE CAPACITACIÓN PARA EL TRABAJO DEL ESTADO DE MICHOACAN</t>
  </si>
  <si>
    <t xml:space="preserve">UNIVERSIDAD DE LA CIÉNEGA DEL ESTADO DE MICHOACÁN </t>
  </si>
  <si>
    <t>UNIVERSIDAD INTERCULTURAL INDÍGENA DEL ESTADO DE MICHOACAN</t>
  </si>
  <si>
    <t xml:space="preserve">UNIVERSIDAD MICHOACANA DE SAN NICOLÁS DE HIDALGO.
(SUBSIDIO FEDERAL)
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</si>
  <si>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</si>
  <si>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</si>
  <si>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</si>
  <si>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</si>
  <si>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</si>
  <si>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PROGRAMA NACIONAL DE INGLES</t>
  </si>
  <si>
    <t>EXPANSIÓN DE LA EDUCACIÓN INICIAL</t>
  </si>
  <si>
    <t xml:space="preserve"> APOYO FINANCIERO  EXTRAORDINARIO NO REGULARIZABLE DEL PROGRAMA PRESUPUESTARIO U080 CORRESPONDIENTE A CENTROS Y ORGANIZACIONES DE EDUCACION U080,  EJERCICIO FISCAL 2024_ QNA.04</t>
  </si>
  <si>
    <t xml:space="preserve"> APOYO FINANCIERO  EXTRAORDINARIO NO REGULARIZABLE DEL PROGRAMA PRESUPUESTARIO U080 CORRESPONDIENTE A CENTROS Y ORGANIZACIONES DE EDUCACION U080,  EJERCICIO FISCAL 2024_ QNA.05</t>
  </si>
  <si>
    <t xml:space="preserve"> APOYO FINANCIERO  EXTRAORDINARIO NO REGULARIZABLE DEL PROGRAMA PRESUPUESTARIO U080 CORRESPONDIENTE A CENTROS Y ORGANIZACIONES DE EDUCACION U080,  EJERCICIO FISCAL 2024_ QNA.06</t>
  </si>
  <si>
    <t xml:space="preserve"> APOYO FINANCIERO  EXTRAORDINARIO NO REGULARIZABLE DEL PROGRAMA PRESUPUESTARIO U080 CORRESPONDIENTE A CENTROS Y ORGANIZACIONES DE EDUCACION U080,  EJERCICIO FISCAL 2024_ QNA.01</t>
  </si>
  <si>
    <t xml:space="preserve"> APOYO FINANCIERO  EXTRAORDINARIO NO REGULARIZABLE DEL PROGRAMA PRESUPUESTARIO U080 CORRESPONDIENTE A CENTROS Y ORGANIZACIONES DE EDUCACION U080,  EJERCICIO FISCAL 2024_ QNA.02</t>
  </si>
  <si>
    <t xml:space="preserve"> APOYO FINANCIERO  EXTRAORDINARIO NO REGULARIZABLE DEL PROGRAMA PRESUPUESTARIO U080 CORRESPONDIENTE A CENTROS Y ORGANIZACIONES DE EDUCACION U080,  EJERCICIO FISCAL 2024_ QNA.03</t>
  </si>
  <si>
    <t>TRANSFERENCIAS FEDERALES POR CONVENIO EN MATERIA DE SALUD</t>
  </si>
  <si>
    <t>PROAGUA</t>
  </si>
  <si>
    <t>IMSS-BIENESTAR</t>
  </si>
  <si>
    <t>TRANSFERENCIAS FEDERALES POR CONVENIO EN MATERIA HIDRAULICA</t>
  </si>
  <si>
    <t>TRANSFERENCIAS FEDERALES POR CONVENIO EN MATERIA DESARROLLO URBANO</t>
  </si>
  <si>
    <t>PROGRAMA FONDO DE CULTURA</t>
  </si>
  <si>
    <t>TRANSFERENCIAS FEDERALES POR CONVENIO EN  MATERIA DE ATENCION A GRUPOS VULNERABLES</t>
  </si>
  <si>
    <t>FONDO PARA EL BIENESTAR Y AVANCE DE LAS MUJERES (FOBAM)</t>
  </si>
  <si>
    <t xml:space="preserve">INCENTIVOS DERIVADOS DE LA COLABORACIÓN FISCAL </t>
  </si>
  <si>
    <t>PROGRAMA DE MODERNIZACION REGISTRO PUBLICO PROP CATASTROS</t>
  </si>
  <si>
    <t>TRANSFERENCIAS FEDERALES POR CONVENIO EN DIVERSAS MATERIAS</t>
  </si>
  <si>
    <t xml:space="preserve"> INCENTIVOS POR MULTAS FISCALES FEDERALES </t>
  </si>
  <si>
    <t>INCENTIVOS POR LA ADMON ISR POR ENAJENACION DE INM</t>
  </si>
  <si>
    <t>ISR ENAJENACIÓN TERRENOS Y CONSTITUCION ART. 126</t>
  </si>
  <si>
    <t>INCENTIVOS POR LA ADMINISTRACION DE  MULTAS FEDERALES NO FISCAL</t>
  </si>
  <si>
    <t>INCENTIVOS POR LA ADMINSTRACION ZONA FEDERAL MARITIMO TERRESTRE</t>
  </si>
  <si>
    <t>INCENTIVOS POR COMPENSACION REPECOS Y REGIMEN INTERMEDIOS</t>
  </si>
  <si>
    <t>INCENTIVOS POR ACTOS DE FISCALIZACION CONCURRENTE DE  CONTRIBUCIONES IVA</t>
  </si>
  <si>
    <t>INCENTIVOS POR ACTOS DE FISCALIZACION CONCURRENTE CONTRIBUCIONES ISR</t>
  </si>
  <si>
    <t>INCENTIVOS POR VIGILANCIADEL CUMPLIMIENTO OBLIGACIONES FISCALES IEPS</t>
  </si>
  <si>
    <t>INCENTIVOS POR ACTOS DE FISCALIZACIÓN CONCURRENTE IVA</t>
  </si>
  <si>
    <t>INCENTIVOS POR ACTOS DE FISCALIZACIÓN CONCURRENTE ISR</t>
  </si>
  <si>
    <t>INCENTIVOS POR ACTOS DE FISCALIZACIÓN CONCURRENTE IEPS</t>
  </si>
  <si>
    <t>INCENTIVOS POR ACTOS DE FISCALIZACION CUMPLIMIENTO DE  OBLIGACIONES ADUANERAS</t>
  </si>
  <si>
    <t>INCENTIVOS POR CREDITOS FISCALES DE LA FEDERACION</t>
  </si>
  <si>
    <t>INCENTIVOS POR USAR MEDIOS ELECTRÓNICOS DE PAGO</t>
  </si>
  <si>
    <t>OTROS INGRESOS Y BENEFICIOS VARIOS</t>
  </si>
  <si>
    <t>OTROS INGRESOS</t>
  </si>
  <si>
    <t>VIVEROS FRUTICOLAS (SECRETARIA DESARROLLO  AGROPECUARIO)</t>
  </si>
  <si>
    <t>REDONDEO DE INGRESOS</t>
  </si>
  <si>
    <t>INGRESOS PROPIOS RECAUDADOS POR LAS DEPENDENCIAS</t>
  </si>
  <si>
    <t>INGRESOS PROPIOS SECRETARIA DE SEGURIDAD PUBLICA</t>
  </si>
  <si>
    <t>VENTA DE BIENES MUEBLES  ADMINISTRACION  PARAESTATAL</t>
  </si>
  <si>
    <t>ENDEUDAMIENTO INTERNO</t>
  </si>
  <si>
    <t>REFINANCIAMIENTO Y/O EMPRESTITO</t>
  </si>
  <si>
    <t>LEVANTAMIENTO DE ACTAS DE RECONOCIMIENTO DE HIJOS, ANTE EL OFICIAL DEL REGISTRO CIVIL, DESPUES DE REGISTRADO EL NACIMIENTO.</t>
  </si>
  <si>
    <t>REMANENTES FAM</t>
  </si>
  <si>
    <t>BECAS TERNIUM 2023</t>
  </si>
  <si>
    <t>REFRENDOS FEDERALES Y ESTATALES 2023</t>
  </si>
  <si>
    <t xml:space="preserve">SUBSIDIO DEL 100% POR DESGLOCES DE PREDIOS </t>
  </si>
  <si>
    <t xml:space="preserve">SUBSIDIO DEL 100% EN CERTIFICADOS CATASTRALES </t>
  </si>
  <si>
    <t>PARA LA NÓMINA DE SALUD</t>
  </si>
  <si>
    <t>APORTACIONES DE FORTALECIMIENTO</t>
  </si>
  <si>
    <t>POR SERVICIO QUE ESTABLECE LA LEY PRESTACION SERVICIOS INMOBILIARIA</t>
  </si>
  <si>
    <t>SUBSIDIO 100% DE INSCRIPCION DE DOCUMENTO DE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</si>
</sst>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sz val="9"/>
      <color rgb="FFC0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43" fontId="3" fillId="0" borderId="0" xfId="0" applyNumberFormat="1" applyFont="1" applyAlignment="1">
      <alignment vertical="top"/>
    </xf>
    <xf numFmtId="43" fontId="2" fillId="0" borderId="0" xfId="0" applyNumberFormat="1" applyFont="1" applyAlignment="1">
      <alignment vertical="top"/>
    </xf>
    <xf numFmtId="43" fontId="2" fillId="0" borderId="0" xfId="1" applyFont="1" applyAlignment="1">
      <alignment vertical="top"/>
    </xf>
    <xf numFmtId="0" fontId="6" fillId="0" borderId="0" xfId="0" applyFont="1" applyAlignment="1">
      <alignment vertical="top"/>
    </xf>
    <xf numFmtId="43" fontId="6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43" fontId="8" fillId="0" borderId="0" xfId="0" applyNumberFormat="1" applyFont="1" applyAlignment="1">
      <alignment vertical="top"/>
    </xf>
    <xf numFmtId="0" fontId="7" fillId="4" borderId="5" xfId="0" applyFont="1" applyFill="1" applyBorder="1" applyAlignment="1">
      <alignment vertical="center" wrapText="1"/>
    </xf>
    <xf numFmtId="43" fontId="7" fillId="4" borderId="5" xfId="1" applyFont="1" applyFill="1" applyBorder="1" applyAlignment="1">
      <alignment vertical="center"/>
    </xf>
    <xf numFmtId="43" fontId="7" fillId="4" borderId="6" xfId="1" applyFont="1" applyFill="1" applyBorder="1" applyAlignment="1">
      <alignment vertical="center"/>
    </xf>
    <xf numFmtId="0" fontId="5" fillId="0" borderId="0" xfId="0" applyFont="1" applyAlignment="1">
      <alignment vertical="top"/>
    </xf>
    <xf numFmtId="0" fontId="8" fillId="0" borderId="5" xfId="0" applyFont="1" applyBorder="1" applyAlignment="1">
      <alignment horizontal="left" vertical="center" wrapText="1"/>
    </xf>
    <xf numFmtId="43" fontId="8" fillId="0" borderId="5" xfId="0" applyNumberFormat="1" applyFont="1" applyBorder="1" applyAlignment="1">
      <alignment vertical="center"/>
    </xf>
    <xf numFmtId="43" fontId="8" fillId="0" borderId="5" xfId="1" applyFont="1" applyBorder="1" applyAlignment="1">
      <alignment vertical="center"/>
    </xf>
    <xf numFmtId="43" fontId="8" fillId="0" borderId="6" xfId="1" applyFont="1" applyBorder="1" applyAlignment="1">
      <alignment vertical="center"/>
    </xf>
    <xf numFmtId="43" fontId="6" fillId="0" borderId="0" xfId="1" applyFont="1" applyAlignment="1">
      <alignment vertical="top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top"/>
    </xf>
    <xf numFmtId="43" fontId="10" fillId="4" borderId="5" xfId="1" applyFont="1" applyFill="1" applyBorder="1" applyAlignment="1">
      <alignment vertical="center"/>
    </xf>
    <xf numFmtId="0" fontId="9" fillId="0" borderId="0" xfId="0" quotePrefix="1" applyFont="1" applyAlignment="1">
      <alignment vertical="top"/>
    </xf>
    <xf numFmtId="0" fontId="8" fillId="0" borderId="0" xfId="0" quotePrefix="1" applyFont="1" applyAlignment="1">
      <alignment vertical="top"/>
    </xf>
    <xf numFmtId="43" fontId="7" fillId="0" borderId="0" xfId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4" borderId="5" xfId="0" applyFont="1" applyFill="1" applyBorder="1" applyAlignment="1">
      <alignment vertical="center"/>
    </xf>
    <xf numFmtId="164" fontId="8" fillId="0" borderId="0" xfId="0" applyNumberFormat="1" applyFont="1" applyAlignment="1">
      <alignment vertical="top"/>
    </xf>
    <xf numFmtId="43" fontId="8" fillId="0" borderId="0" xfId="1" applyFont="1" applyAlignment="1">
      <alignment vertical="top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top"/>
    </xf>
    <xf numFmtId="0" fontId="3" fillId="0" borderId="5" xfId="0" applyFont="1" applyBorder="1" applyAlignment="1">
      <alignment horizontal="left" vertical="top" wrapText="1"/>
    </xf>
    <xf numFmtId="165" fontId="3" fillId="0" borderId="0" xfId="0" applyNumberFormat="1" applyFont="1" applyAlignment="1">
      <alignment vertical="top"/>
    </xf>
    <xf numFmtId="165" fontId="7" fillId="4" borderId="5" xfId="1" applyNumberFormat="1" applyFont="1" applyFill="1" applyBorder="1" applyAlignment="1">
      <alignment vertical="center"/>
    </xf>
    <xf numFmtId="165" fontId="3" fillId="0" borderId="5" xfId="1" applyNumberFormat="1" applyFont="1" applyBorder="1" applyAlignment="1">
      <alignment vertical="center"/>
    </xf>
    <xf numFmtId="165" fontId="8" fillId="0" borderId="5" xfId="1" applyNumberFormat="1" applyFont="1" applyBorder="1" applyAlignment="1">
      <alignment vertical="center"/>
    </xf>
    <xf numFmtId="165" fontId="10" fillId="4" borderId="5" xfId="1" applyNumberFormat="1" applyFont="1" applyFill="1" applyBorder="1" applyAlignment="1">
      <alignment vertical="center"/>
    </xf>
    <xf numFmtId="165" fontId="3" fillId="0" borderId="5" xfId="1" applyNumberFormat="1" applyFont="1" applyFill="1" applyBorder="1" applyAlignment="1">
      <alignment vertical="center"/>
    </xf>
    <xf numFmtId="165" fontId="8" fillId="0" borderId="0" xfId="0" applyNumberFormat="1" applyFont="1" applyAlignment="1">
      <alignment vertical="top"/>
    </xf>
    <xf numFmtId="43" fontId="8" fillId="0" borderId="5" xfId="1" applyFont="1" applyFill="1" applyBorder="1" applyAlignment="1">
      <alignment vertical="center"/>
    </xf>
    <xf numFmtId="0" fontId="6" fillId="5" borderId="0" xfId="0" applyFont="1" applyFill="1" applyAlignment="1">
      <alignment vertical="top"/>
    </xf>
    <xf numFmtId="43" fontId="8" fillId="0" borderId="5" xfId="0" applyNumberFormat="1" applyFont="1" applyFill="1" applyBorder="1" applyAlignment="1">
      <alignment vertical="center"/>
    </xf>
    <xf numFmtId="165" fontId="12" fillId="0" borderId="5" xfId="1" applyNumberFormat="1" applyFont="1" applyFill="1" applyBorder="1" applyAlignment="1">
      <alignment vertical="center"/>
    </xf>
    <xf numFmtId="165" fontId="12" fillId="0" borderId="5" xfId="0" applyNumberFormat="1" applyFont="1" applyFill="1" applyBorder="1" applyAlignment="1">
      <alignment vertical="center"/>
    </xf>
    <xf numFmtId="43" fontId="12" fillId="0" borderId="5" xfId="1" applyNumberFormat="1" applyFont="1" applyFill="1" applyBorder="1" applyAlignment="1">
      <alignment vertical="center"/>
    </xf>
    <xf numFmtId="165" fontId="8" fillId="0" borderId="5" xfId="1" applyNumberFormat="1" applyFont="1" applyFill="1" applyBorder="1" applyAlignment="1">
      <alignment vertical="center"/>
    </xf>
    <xf numFmtId="165" fontId="8" fillId="0" borderId="5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top"/>
    </xf>
    <xf numFmtId="165" fontId="8" fillId="0" borderId="5" xfId="0" applyNumberFormat="1" applyFont="1" applyBorder="1" applyAlignment="1">
      <alignment vertical="center"/>
    </xf>
    <xf numFmtId="4" fontId="8" fillId="0" borderId="0" xfId="0" applyNumberFormat="1" applyFont="1" applyFill="1"/>
    <xf numFmtId="164" fontId="8" fillId="0" borderId="0" xfId="0" applyNumberFormat="1" applyFont="1" applyFill="1" applyAlignment="1">
      <alignment vertical="top"/>
    </xf>
    <xf numFmtId="43" fontId="8" fillId="0" borderId="0" xfId="0" applyNumberFormat="1" applyFont="1" applyFill="1" applyAlignment="1">
      <alignment vertical="top"/>
    </xf>
    <xf numFmtId="0" fontId="3" fillId="0" borderId="5" xfId="0" applyFont="1" applyFill="1" applyBorder="1" applyAlignment="1">
      <alignment vertical="top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 wrapText="1"/>
    </xf>
    <xf numFmtId="165" fontId="7" fillId="3" borderId="3" xfId="0" applyNumberFormat="1" applyFont="1" applyFill="1" applyBorder="1" applyAlignment="1">
      <alignment horizontal="center" vertical="center" wrapText="1"/>
    </xf>
    <xf numFmtId="43" fontId="7" fillId="3" borderId="1" xfId="0" applyNumberFormat="1" applyFont="1" applyFill="1" applyBorder="1" applyAlignment="1">
      <alignment horizontal="center" vertical="center" wrapText="1"/>
    </xf>
    <xf numFmtId="43" fontId="7" fillId="3" borderId="3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J551"/>
  <sheetViews>
    <sheetView tabSelected="1" topLeftCell="B1" zoomScaleNormal="100" workbookViewId="0">
      <selection activeCell="B2" sqref="B2:H2"/>
    </sheetView>
  </sheetViews>
  <sheetFormatPr baseColWidth="10" defaultRowHeight="12" x14ac:dyDescent="0.25"/>
  <cols>
    <col min="1" max="1" width="4.7109375" style="6" customWidth="1"/>
    <col min="2" max="2" width="55" style="8" customWidth="1"/>
    <col min="3" max="3" width="21.42578125" style="40" customWidth="1"/>
    <col min="4" max="6" width="21.28515625" style="9" customWidth="1"/>
    <col min="7" max="7" width="21.42578125" style="9" customWidth="1"/>
    <col min="8" max="8" width="13.5703125" style="8" customWidth="1"/>
    <col min="9" max="9" width="2.7109375" style="7" customWidth="1"/>
    <col min="10" max="10" width="18.28515625" style="6" customWidth="1"/>
    <col min="11" max="232" width="11.42578125" style="6"/>
    <col min="233" max="233" width="11" style="6" customWidth="1"/>
    <col min="234" max="234" width="18.5703125" style="6" customWidth="1"/>
    <col min="235" max="235" width="4.42578125" style="6" customWidth="1"/>
    <col min="236" max="236" width="71.28515625" style="6" customWidth="1"/>
    <col min="237" max="237" width="19.140625" style="6" customWidth="1"/>
    <col min="238" max="238" width="20.140625" style="6" bestFit="1" customWidth="1"/>
    <col min="239" max="239" width="18.5703125" style="6" bestFit="1" customWidth="1"/>
    <col min="240" max="240" width="17" style="6" bestFit="1" customWidth="1"/>
    <col min="241" max="241" width="17.5703125" style="6" bestFit="1" customWidth="1"/>
    <col min="242" max="488" width="11.42578125" style="6"/>
    <col min="489" max="489" width="11" style="6" customWidth="1"/>
    <col min="490" max="490" width="18.5703125" style="6" customWidth="1"/>
    <col min="491" max="491" width="4.42578125" style="6" customWidth="1"/>
    <col min="492" max="492" width="71.28515625" style="6" customWidth="1"/>
    <col min="493" max="493" width="19.140625" style="6" customWidth="1"/>
    <col min="494" max="494" width="20.140625" style="6" bestFit="1" customWidth="1"/>
    <col min="495" max="495" width="18.5703125" style="6" bestFit="1" customWidth="1"/>
    <col min="496" max="496" width="17" style="6" bestFit="1" customWidth="1"/>
    <col min="497" max="497" width="17.5703125" style="6" bestFit="1" customWidth="1"/>
    <col min="498" max="744" width="11.42578125" style="6"/>
    <col min="745" max="745" width="11" style="6" customWidth="1"/>
    <col min="746" max="746" width="18.5703125" style="6" customWidth="1"/>
    <col min="747" max="747" width="4.42578125" style="6" customWidth="1"/>
    <col min="748" max="748" width="71.28515625" style="6" customWidth="1"/>
    <col min="749" max="749" width="19.140625" style="6" customWidth="1"/>
    <col min="750" max="750" width="20.140625" style="6" bestFit="1" customWidth="1"/>
    <col min="751" max="751" width="18.5703125" style="6" bestFit="1" customWidth="1"/>
    <col min="752" max="752" width="17" style="6" bestFit="1" customWidth="1"/>
    <col min="753" max="753" width="17.5703125" style="6" bestFit="1" customWidth="1"/>
    <col min="754" max="1000" width="11.42578125" style="6"/>
    <col min="1001" max="1001" width="11" style="6" customWidth="1"/>
    <col min="1002" max="1002" width="18.5703125" style="6" customWidth="1"/>
    <col min="1003" max="1003" width="4.42578125" style="6" customWidth="1"/>
    <col min="1004" max="1004" width="71.28515625" style="6" customWidth="1"/>
    <col min="1005" max="1005" width="19.140625" style="6" customWidth="1"/>
    <col min="1006" max="1006" width="20.140625" style="6" bestFit="1" customWidth="1"/>
    <col min="1007" max="1007" width="18.5703125" style="6" bestFit="1" customWidth="1"/>
    <col min="1008" max="1008" width="17" style="6" bestFit="1" customWidth="1"/>
    <col min="1009" max="1009" width="17.5703125" style="6" bestFit="1" customWidth="1"/>
    <col min="1010" max="1256" width="11.42578125" style="6"/>
    <col min="1257" max="1257" width="11" style="6" customWidth="1"/>
    <col min="1258" max="1258" width="18.5703125" style="6" customWidth="1"/>
    <col min="1259" max="1259" width="4.42578125" style="6" customWidth="1"/>
    <col min="1260" max="1260" width="71.28515625" style="6" customWidth="1"/>
    <col min="1261" max="1261" width="19.140625" style="6" customWidth="1"/>
    <col min="1262" max="1262" width="20.140625" style="6" bestFit="1" customWidth="1"/>
    <col min="1263" max="1263" width="18.5703125" style="6" bestFit="1" customWidth="1"/>
    <col min="1264" max="1264" width="17" style="6" bestFit="1" customWidth="1"/>
    <col min="1265" max="1265" width="17.5703125" style="6" bestFit="1" customWidth="1"/>
    <col min="1266" max="1512" width="11.42578125" style="6"/>
    <col min="1513" max="1513" width="11" style="6" customWidth="1"/>
    <col min="1514" max="1514" width="18.5703125" style="6" customWidth="1"/>
    <col min="1515" max="1515" width="4.42578125" style="6" customWidth="1"/>
    <col min="1516" max="1516" width="71.28515625" style="6" customWidth="1"/>
    <col min="1517" max="1517" width="19.140625" style="6" customWidth="1"/>
    <col min="1518" max="1518" width="20.140625" style="6" bestFit="1" customWidth="1"/>
    <col min="1519" max="1519" width="18.5703125" style="6" bestFit="1" customWidth="1"/>
    <col min="1520" max="1520" width="17" style="6" bestFit="1" customWidth="1"/>
    <col min="1521" max="1521" width="17.5703125" style="6" bestFit="1" customWidth="1"/>
    <col min="1522" max="1768" width="11.42578125" style="6"/>
    <col min="1769" max="1769" width="11" style="6" customWidth="1"/>
    <col min="1770" max="1770" width="18.5703125" style="6" customWidth="1"/>
    <col min="1771" max="1771" width="4.42578125" style="6" customWidth="1"/>
    <col min="1772" max="1772" width="71.28515625" style="6" customWidth="1"/>
    <col min="1773" max="1773" width="19.140625" style="6" customWidth="1"/>
    <col min="1774" max="1774" width="20.140625" style="6" bestFit="1" customWidth="1"/>
    <col min="1775" max="1775" width="18.5703125" style="6" bestFit="1" customWidth="1"/>
    <col min="1776" max="1776" width="17" style="6" bestFit="1" customWidth="1"/>
    <col min="1777" max="1777" width="17.5703125" style="6" bestFit="1" customWidth="1"/>
    <col min="1778" max="2024" width="11.42578125" style="6"/>
    <col min="2025" max="2025" width="11" style="6" customWidth="1"/>
    <col min="2026" max="2026" width="18.5703125" style="6" customWidth="1"/>
    <col min="2027" max="2027" width="4.42578125" style="6" customWidth="1"/>
    <col min="2028" max="2028" width="71.28515625" style="6" customWidth="1"/>
    <col min="2029" max="2029" width="19.140625" style="6" customWidth="1"/>
    <col min="2030" max="2030" width="20.140625" style="6" bestFit="1" customWidth="1"/>
    <col min="2031" max="2031" width="18.5703125" style="6" bestFit="1" customWidth="1"/>
    <col min="2032" max="2032" width="17" style="6" bestFit="1" customWidth="1"/>
    <col min="2033" max="2033" width="17.5703125" style="6" bestFit="1" customWidth="1"/>
    <col min="2034" max="2280" width="11.42578125" style="6"/>
    <col min="2281" max="2281" width="11" style="6" customWidth="1"/>
    <col min="2282" max="2282" width="18.5703125" style="6" customWidth="1"/>
    <col min="2283" max="2283" width="4.42578125" style="6" customWidth="1"/>
    <col min="2284" max="2284" width="71.28515625" style="6" customWidth="1"/>
    <col min="2285" max="2285" width="19.140625" style="6" customWidth="1"/>
    <col min="2286" max="2286" width="20.140625" style="6" bestFit="1" customWidth="1"/>
    <col min="2287" max="2287" width="18.5703125" style="6" bestFit="1" customWidth="1"/>
    <col min="2288" max="2288" width="17" style="6" bestFit="1" customWidth="1"/>
    <col min="2289" max="2289" width="17.5703125" style="6" bestFit="1" customWidth="1"/>
    <col min="2290" max="2536" width="11.42578125" style="6"/>
    <col min="2537" max="2537" width="11" style="6" customWidth="1"/>
    <col min="2538" max="2538" width="18.5703125" style="6" customWidth="1"/>
    <col min="2539" max="2539" width="4.42578125" style="6" customWidth="1"/>
    <col min="2540" max="2540" width="71.28515625" style="6" customWidth="1"/>
    <col min="2541" max="2541" width="19.140625" style="6" customWidth="1"/>
    <col min="2542" max="2542" width="20.140625" style="6" bestFit="1" customWidth="1"/>
    <col min="2543" max="2543" width="18.5703125" style="6" bestFit="1" customWidth="1"/>
    <col min="2544" max="2544" width="17" style="6" bestFit="1" customWidth="1"/>
    <col min="2545" max="2545" width="17.5703125" style="6" bestFit="1" customWidth="1"/>
    <col min="2546" max="2792" width="11.42578125" style="6"/>
    <col min="2793" max="2793" width="11" style="6" customWidth="1"/>
    <col min="2794" max="2794" width="18.5703125" style="6" customWidth="1"/>
    <col min="2795" max="2795" width="4.42578125" style="6" customWidth="1"/>
    <col min="2796" max="2796" width="71.28515625" style="6" customWidth="1"/>
    <col min="2797" max="2797" width="19.140625" style="6" customWidth="1"/>
    <col min="2798" max="2798" width="20.140625" style="6" bestFit="1" customWidth="1"/>
    <col min="2799" max="2799" width="18.5703125" style="6" bestFit="1" customWidth="1"/>
    <col min="2800" max="2800" width="17" style="6" bestFit="1" customWidth="1"/>
    <col min="2801" max="2801" width="17.5703125" style="6" bestFit="1" customWidth="1"/>
    <col min="2802" max="3048" width="11.42578125" style="6"/>
    <col min="3049" max="3049" width="11" style="6" customWidth="1"/>
    <col min="3050" max="3050" width="18.5703125" style="6" customWidth="1"/>
    <col min="3051" max="3051" width="4.42578125" style="6" customWidth="1"/>
    <col min="3052" max="3052" width="71.28515625" style="6" customWidth="1"/>
    <col min="3053" max="3053" width="19.140625" style="6" customWidth="1"/>
    <col min="3054" max="3054" width="20.140625" style="6" bestFit="1" customWidth="1"/>
    <col min="3055" max="3055" width="18.5703125" style="6" bestFit="1" customWidth="1"/>
    <col min="3056" max="3056" width="17" style="6" bestFit="1" customWidth="1"/>
    <col min="3057" max="3057" width="17.5703125" style="6" bestFit="1" customWidth="1"/>
    <col min="3058" max="3304" width="11.42578125" style="6"/>
    <col min="3305" max="3305" width="11" style="6" customWidth="1"/>
    <col min="3306" max="3306" width="18.5703125" style="6" customWidth="1"/>
    <col min="3307" max="3307" width="4.42578125" style="6" customWidth="1"/>
    <col min="3308" max="3308" width="71.28515625" style="6" customWidth="1"/>
    <col min="3309" max="3309" width="19.140625" style="6" customWidth="1"/>
    <col min="3310" max="3310" width="20.140625" style="6" bestFit="1" customWidth="1"/>
    <col min="3311" max="3311" width="18.5703125" style="6" bestFit="1" customWidth="1"/>
    <col min="3312" max="3312" width="17" style="6" bestFit="1" customWidth="1"/>
    <col min="3313" max="3313" width="17.5703125" style="6" bestFit="1" customWidth="1"/>
    <col min="3314" max="3560" width="11.42578125" style="6"/>
    <col min="3561" max="3561" width="11" style="6" customWidth="1"/>
    <col min="3562" max="3562" width="18.5703125" style="6" customWidth="1"/>
    <col min="3563" max="3563" width="4.42578125" style="6" customWidth="1"/>
    <col min="3564" max="3564" width="71.28515625" style="6" customWidth="1"/>
    <col min="3565" max="3565" width="19.140625" style="6" customWidth="1"/>
    <col min="3566" max="3566" width="20.140625" style="6" bestFit="1" customWidth="1"/>
    <col min="3567" max="3567" width="18.5703125" style="6" bestFit="1" customWidth="1"/>
    <col min="3568" max="3568" width="17" style="6" bestFit="1" customWidth="1"/>
    <col min="3569" max="3569" width="17.5703125" style="6" bestFit="1" customWidth="1"/>
    <col min="3570" max="3816" width="11.42578125" style="6"/>
    <col min="3817" max="3817" width="11" style="6" customWidth="1"/>
    <col min="3818" max="3818" width="18.5703125" style="6" customWidth="1"/>
    <col min="3819" max="3819" width="4.42578125" style="6" customWidth="1"/>
    <col min="3820" max="3820" width="71.28515625" style="6" customWidth="1"/>
    <col min="3821" max="3821" width="19.140625" style="6" customWidth="1"/>
    <col min="3822" max="3822" width="20.140625" style="6" bestFit="1" customWidth="1"/>
    <col min="3823" max="3823" width="18.5703125" style="6" bestFit="1" customWidth="1"/>
    <col min="3824" max="3824" width="17" style="6" bestFit="1" customWidth="1"/>
    <col min="3825" max="3825" width="17.5703125" style="6" bestFit="1" customWidth="1"/>
    <col min="3826" max="4072" width="11.42578125" style="6"/>
    <col min="4073" max="4073" width="11" style="6" customWidth="1"/>
    <col min="4074" max="4074" width="18.5703125" style="6" customWidth="1"/>
    <col min="4075" max="4075" width="4.42578125" style="6" customWidth="1"/>
    <col min="4076" max="4076" width="71.28515625" style="6" customWidth="1"/>
    <col min="4077" max="4077" width="19.140625" style="6" customWidth="1"/>
    <col min="4078" max="4078" width="20.140625" style="6" bestFit="1" customWidth="1"/>
    <col min="4079" max="4079" width="18.5703125" style="6" bestFit="1" customWidth="1"/>
    <col min="4080" max="4080" width="17" style="6" bestFit="1" customWidth="1"/>
    <col min="4081" max="4081" width="17.5703125" style="6" bestFit="1" customWidth="1"/>
    <col min="4082" max="4328" width="11.42578125" style="6"/>
    <col min="4329" max="4329" width="11" style="6" customWidth="1"/>
    <col min="4330" max="4330" width="18.5703125" style="6" customWidth="1"/>
    <col min="4331" max="4331" width="4.42578125" style="6" customWidth="1"/>
    <col min="4332" max="4332" width="71.28515625" style="6" customWidth="1"/>
    <col min="4333" max="4333" width="19.140625" style="6" customWidth="1"/>
    <col min="4334" max="4334" width="20.140625" style="6" bestFit="1" customWidth="1"/>
    <col min="4335" max="4335" width="18.5703125" style="6" bestFit="1" customWidth="1"/>
    <col min="4336" max="4336" width="17" style="6" bestFit="1" customWidth="1"/>
    <col min="4337" max="4337" width="17.5703125" style="6" bestFit="1" customWidth="1"/>
    <col min="4338" max="4584" width="11.42578125" style="6"/>
    <col min="4585" max="4585" width="11" style="6" customWidth="1"/>
    <col min="4586" max="4586" width="18.5703125" style="6" customWidth="1"/>
    <col min="4587" max="4587" width="4.42578125" style="6" customWidth="1"/>
    <col min="4588" max="4588" width="71.28515625" style="6" customWidth="1"/>
    <col min="4589" max="4589" width="19.140625" style="6" customWidth="1"/>
    <col min="4590" max="4590" width="20.140625" style="6" bestFit="1" customWidth="1"/>
    <col min="4591" max="4591" width="18.5703125" style="6" bestFit="1" customWidth="1"/>
    <col min="4592" max="4592" width="17" style="6" bestFit="1" customWidth="1"/>
    <col min="4593" max="4593" width="17.5703125" style="6" bestFit="1" customWidth="1"/>
    <col min="4594" max="4840" width="11.42578125" style="6"/>
    <col min="4841" max="4841" width="11" style="6" customWidth="1"/>
    <col min="4842" max="4842" width="18.5703125" style="6" customWidth="1"/>
    <col min="4843" max="4843" width="4.42578125" style="6" customWidth="1"/>
    <col min="4844" max="4844" width="71.28515625" style="6" customWidth="1"/>
    <col min="4845" max="4845" width="19.140625" style="6" customWidth="1"/>
    <col min="4846" max="4846" width="20.140625" style="6" bestFit="1" customWidth="1"/>
    <col min="4847" max="4847" width="18.5703125" style="6" bestFit="1" customWidth="1"/>
    <col min="4848" max="4848" width="17" style="6" bestFit="1" customWidth="1"/>
    <col min="4849" max="4849" width="17.5703125" style="6" bestFit="1" customWidth="1"/>
    <col min="4850" max="5096" width="11.42578125" style="6"/>
    <col min="5097" max="5097" width="11" style="6" customWidth="1"/>
    <col min="5098" max="5098" width="18.5703125" style="6" customWidth="1"/>
    <col min="5099" max="5099" width="4.42578125" style="6" customWidth="1"/>
    <col min="5100" max="5100" width="71.28515625" style="6" customWidth="1"/>
    <col min="5101" max="5101" width="19.140625" style="6" customWidth="1"/>
    <col min="5102" max="5102" width="20.140625" style="6" bestFit="1" customWidth="1"/>
    <col min="5103" max="5103" width="18.5703125" style="6" bestFit="1" customWidth="1"/>
    <col min="5104" max="5104" width="17" style="6" bestFit="1" customWidth="1"/>
    <col min="5105" max="5105" width="17.5703125" style="6" bestFit="1" customWidth="1"/>
    <col min="5106" max="5352" width="11.42578125" style="6"/>
    <col min="5353" max="5353" width="11" style="6" customWidth="1"/>
    <col min="5354" max="5354" width="18.5703125" style="6" customWidth="1"/>
    <col min="5355" max="5355" width="4.42578125" style="6" customWidth="1"/>
    <col min="5356" max="5356" width="71.28515625" style="6" customWidth="1"/>
    <col min="5357" max="5357" width="19.140625" style="6" customWidth="1"/>
    <col min="5358" max="5358" width="20.140625" style="6" bestFit="1" customWidth="1"/>
    <col min="5359" max="5359" width="18.5703125" style="6" bestFit="1" customWidth="1"/>
    <col min="5360" max="5360" width="17" style="6" bestFit="1" customWidth="1"/>
    <col min="5361" max="5361" width="17.5703125" style="6" bestFit="1" customWidth="1"/>
    <col min="5362" max="5608" width="11.42578125" style="6"/>
    <col min="5609" max="5609" width="11" style="6" customWidth="1"/>
    <col min="5610" max="5610" width="18.5703125" style="6" customWidth="1"/>
    <col min="5611" max="5611" width="4.42578125" style="6" customWidth="1"/>
    <col min="5612" max="5612" width="71.28515625" style="6" customWidth="1"/>
    <col min="5613" max="5613" width="19.140625" style="6" customWidth="1"/>
    <col min="5614" max="5614" width="20.140625" style="6" bestFit="1" customWidth="1"/>
    <col min="5615" max="5615" width="18.5703125" style="6" bestFit="1" customWidth="1"/>
    <col min="5616" max="5616" width="17" style="6" bestFit="1" customWidth="1"/>
    <col min="5617" max="5617" width="17.5703125" style="6" bestFit="1" customWidth="1"/>
    <col min="5618" max="5864" width="11.42578125" style="6"/>
    <col min="5865" max="5865" width="11" style="6" customWidth="1"/>
    <col min="5866" max="5866" width="18.5703125" style="6" customWidth="1"/>
    <col min="5867" max="5867" width="4.42578125" style="6" customWidth="1"/>
    <col min="5868" max="5868" width="71.28515625" style="6" customWidth="1"/>
    <col min="5869" max="5869" width="19.140625" style="6" customWidth="1"/>
    <col min="5870" max="5870" width="20.140625" style="6" bestFit="1" customWidth="1"/>
    <col min="5871" max="5871" width="18.5703125" style="6" bestFit="1" customWidth="1"/>
    <col min="5872" max="5872" width="17" style="6" bestFit="1" customWidth="1"/>
    <col min="5873" max="5873" width="17.5703125" style="6" bestFit="1" customWidth="1"/>
    <col min="5874" max="6120" width="11.42578125" style="6"/>
    <col min="6121" max="6121" width="11" style="6" customWidth="1"/>
    <col min="6122" max="6122" width="18.5703125" style="6" customWidth="1"/>
    <col min="6123" max="6123" width="4.42578125" style="6" customWidth="1"/>
    <col min="6124" max="6124" width="71.28515625" style="6" customWidth="1"/>
    <col min="6125" max="6125" width="19.140625" style="6" customWidth="1"/>
    <col min="6126" max="6126" width="20.140625" style="6" bestFit="1" customWidth="1"/>
    <col min="6127" max="6127" width="18.5703125" style="6" bestFit="1" customWidth="1"/>
    <col min="6128" max="6128" width="17" style="6" bestFit="1" customWidth="1"/>
    <col min="6129" max="6129" width="17.5703125" style="6" bestFit="1" customWidth="1"/>
    <col min="6130" max="6376" width="11.42578125" style="6"/>
    <col min="6377" max="6377" width="11" style="6" customWidth="1"/>
    <col min="6378" max="6378" width="18.5703125" style="6" customWidth="1"/>
    <col min="6379" max="6379" width="4.42578125" style="6" customWidth="1"/>
    <col min="6380" max="6380" width="71.28515625" style="6" customWidth="1"/>
    <col min="6381" max="6381" width="19.140625" style="6" customWidth="1"/>
    <col min="6382" max="6382" width="20.140625" style="6" bestFit="1" customWidth="1"/>
    <col min="6383" max="6383" width="18.5703125" style="6" bestFit="1" customWidth="1"/>
    <col min="6384" max="6384" width="17" style="6" bestFit="1" customWidth="1"/>
    <col min="6385" max="6385" width="17.5703125" style="6" bestFit="1" customWidth="1"/>
    <col min="6386" max="6632" width="11.42578125" style="6"/>
    <col min="6633" max="6633" width="11" style="6" customWidth="1"/>
    <col min="6634" max="6634" width="18.5703125" style="6" customWidth="1"/>
    <col min="6635" max="6635" width="4.42578125" style="6" customWidth="1"/>
    <col min="6636" max="6636" width="71.28515625" style="6" customWidth="1"/>
    <col min="6637" max="6637" width="19.140625" style="6" customWidth="1"/>
    <col min="6638" max="6638" width="20.140625" style="6" bestFit="1" customWidth="1"/>
    <col min="6639" max="6639" width="18.5703125" style="6" bestFit="1" customWidth="1"/>
    <col min="6640" max="6640" width="17" style="6" bestFit="1" customWidth="1"/>
    <col min="6641" max="6641" width="17.5703125" style="6" bestFit="1" customWidth="1"/>
    <col min="6642" max="6888" width="11.42578125" style="6"/>
    <col min="6889" max="6889" width="11" style="6" customWidth="1"/>
    <col min="6890" max="6890" width="18.5703125" style="6" customWidth="1"/>
    <col min="6891" max="6891" width="4.42578125" style="6" customWidth="1"/>
    <col min="6892" max="6892" width="71.28515625" style="6" customWidth="1"/>
    <col min="6893" max="6893" width="19.140625" style="6" customWidth="1"/>
    <col min="6894" max="6894" width="20.140625" style="6" bestFit="1" customWidth="1"/>
    <col min="6895" max="6895" width="18.5703125" style="6" bestFit="1" customWidth="1"/>
    <col min="6896" max="6896" width="17" style="6" bestFit="1" customWidth="1"/>
    <col min="6897" max="6897" width="17.5703125" style="6" bestFit="1" customWidth="1"/>
    <col min="6898" max="7144" width="11.42578125" style="6"/>
    <col min="7145" max="7145" width="11" style="6" customWidth="1"/>
    <col min="7146" max="7146" width="18.5703125" style="6" customWidth="1"/>
    <col min="7147" max="7147" width="4.42578125" style="6" customWidth="1"/>
    <col min="7148" max="7148" width="71.28515625" style="6" customWidth="1"/>
    <col min="7149" max="7149" width="19.140625" style="6" customWidth="1"/>
    <col min="7150" max="7150" width="20.140625" style="6" bestFit="1" customWidth="1"/>
    <col min="7151" max="7151" width="18.5703125" style="6" bestFit="1" customWidth="1"/>
    <col min="7152" max="7152" width="17" style="6" bestFit="1" customWidth="1"/>
    <col min="7153" max="7153" width="17.5703125" style="6" bestFit="1" customWidth="1"/>
    <col min="7154" max="7400" width="11.42578125" style="6"/>
    <col min="7401" max="7401" width="11" style="6" customWidth="1"/>
    <col min="7402" max="7402" width="18.5703125" style="6" customWidth="1"/>
    <col min="7403" max="7403" width="4.42578125" style="6" customWidth="1"/>
    <col min="7404" max="7404" width="71.28515625" style="6" customWidth="1"/>
    <col min="7405" max="7405" width="19.140625" style="6" customWidth="1"/>
    <col min="7406" max="7406" width="20.140625" style="6" bestFit="1" customWidth="1"/>
    <col min="7407" max="7407" width="18.5703125" style="6" bestFit="1" customWidth="1"/>
    <col min="7408" max="7408" width="17" style="6" bestFit="1" customWidth="1"/>
    <col min="7409" max="7409" width="17.5703125" style="6" bestFit="1" customWidth="1"/>
    <col min="7410" max="7656" width="11.42578125" style="6"/>
    <col min="7657" max="7657" width="11" style="6" customWidth="1"/>
    <col min="7658" max="7658" width="18.5703125" style="6" customWidth="1"/>
    <col min="7659" max="7659" width="4.42578125" style="6" customWidth="1"/>
    <col min="7660" max="7660" width="71.28515625" style="6" customWidth="1"/>
    <col min="7661" max="7661" width="19.140625" style="6" customWidth="1"/>
    <col min="7662" max="7662" width="20.140625" style="6" bestFit="1" customWidth="1"/>
    <col min="7663" max="7663" width="18.5703125" style="6" bestFit="1" customWidth="1"/>
    <col min="7664" max="7664" width="17" style="6" bestFit="1" customWidth="1"/>
    <col min="7665" max="7665" width="17.5703125" style="6" bestFit="1" customWidth="1"/>
    <col min="7666" max="7912" width="11.42578125" style="6"/>
    <col min="7913" max="7913" width="11" style="6" customWidth="1"/>
    <col min="7914" max="7914" width="18.5703125" style="6" customWidth="1"/>
    <col min="7915" max="7915" width="4.42578125" style="6" customWidth="1"/>
    <col min="7916" max="7916" width="71.28515625" style="6" customWidth="1"/>
    <col min="7917" max="7917" width="19.140625" style="6" customWidth="1"/>
    <col min="7918" max="7918" width="20.140625" style="6" bestFit="1" customWidth="1"/>
    <col min="7919" max="7919" width="18.5703125" style="6" bestFit="1" customWidth="1"/>
    <col min="7920" max="7920" width="17" style="6" bestFit="1" customWidth="1"/>
    <col min="7921" max="7921" width="17.5703125" style="6" bestFit="1" customWidth="1"/>
    <col min="7922" max="8168" width="11.42578125" style="6"/>
    <col min="8169" max="8169" width="11" style="6" customWidth="1"/>
    <col min="8170" max="8170" width="18.5703125" style="6" customWidth="1"/>
    <col min="8171" max="8171" width="4.42578125" style="6" customWidth="1"/>
    <col min="8172" max="8172" width="71.28515625" style="6" customWidth="1"/>
    <col min="8173" max="8173" width="19.140625" style="6" customWidth="1"/>
    <col min="8174" max="8174" width="20.140625" style="6" bestFit="1" customWidth="1"/>
    <col min="8175" max="8175" width="18.5703125" style="6" bestFit="1" customWidth="1"/>
    <col min="8176" max="8176" width="17" style="6" bestFit="1" customWidth="1"/>
    <col min="8177" max="8177" width="17.5703125" style="6" bestFit="1" customWidth="1"/>
    <col min="8178" max="8424" width="11.42578125" style="6"/>
    <col min="8425" max="8425" width="11" style="6" customWidth="1"/>
    <col min="8426" max="8426" width="18.5703125" style="6" customWidth="1"/>
    <col min="8427" max="8427" width="4.42578125" style="6" customWidth="1"/>
    <col min="8428" max="8428" width="71.28515625" style="6" customWidth="1"/>
    <col min="8429" max="8429" width="19.140625" style="6" customWidth="1"/>
    <col min="8430" max="8430" width="20.140625" style="6" bestFit="1" customWidth="1"/>
    <col min="8431" max="8431" width="18.5703125" style="6" bestFit="1" customWidth="1"/>
    <col min="8432" max="8432" width="17" style="6" bestFit="1" customWidth="1"/>
    <col min="8433" max="8433" width="17.5703125" style="6" bestFit="1" customWidth="1"/>
    <col min="8434" max="8680" width="11.42578125" style="6"/>
    <col min="8681" max="8681" width="11" style="6" customWidth="1"/>
    <col min="8682" max="8682" width="18.5703125" style="6" customWidth="1"/>
    <col min="8683" max="8683" width="4.42578125" style="6" customWidth="1"/>
    <col min="8684" max="8684" width="71.28515625" style="6" customWidth="1"/>
    <col min="8685" max="8685" width="19.140625" style="6" customWidth="1"/>
    <col min="8686" max="8686" width="20.140625" style="6" bestFit="1" customWidth="1"/>
    <col min="8687" max="8687" width="18.5703125" style="6" bestFit="1" customWidth="1"/>
    <col min="8688" max="8688" width="17" style="6" bestFit="1" customWidth="1"/>
    <col min="8689" max="8689" width="17.5703125" style="6" bestFit="1" customWidth="1"/>
    <col min="8690" max="8936" width="11.42578125" style="6"/>
    <col min="8937" max="8937" width="11" style="6" customWidth="1"/>
    <col min="8938" max="8938" width="18.5703125" style="6" customWidth="1"/>
    <col min="8939" max="8939" width="4.42578125" style="6" customWidth="1"/>
    <col min="8940" max="8940" width="71.28515625" style="6" customWidth="1"/>
    <col min="8941" max="8941" width="19.140625" style="6" customWidth="1"/>
    <col min="8942" max="8942" width="20.140625" style="6" bestFit="1" customWidth="1"/>
    <col min="8943" max="8943" width="18.5703125" style="6" bestFit="1" customWidth="1"/>
    <col min="8944" max="8944" width="17" style="6" bestFit="1" customWidth="1"/>
    <col min="8945" max="8945" width="17.5703125" style="6" bestFit="1" customWidth="1"/>
    <col min="8946" max="9192" width="11.42578125" style="6"/>
    <col min="9193" max="9193" width="11" style="6" customWidth="1"/>
    <col min="9194" max="9194" width="18.5703125" style="6" customWidth="1"/>
    <col min="9195" max="9195" width="4.42578125" style="6" customWidth="1"/>
    <col min="9196" max="9196" width="71.28515625" style="6" customWidth="1"/>
    <col min="9197" max="9197" width="19.140625" style="6" customWidth="1"/>
    <col min="9198" max="9198" width="20.140625" style="6" bestFit="1" customWidth="1"/>
    <col min="9199" max="9199" width="18.5703125" style="6" bestFit="1" customWidth="1"/>
    <col min="9200" max="9200" width="17" style="6" bestFit="1" customWidth="1"/>
    <col min="9201" max="9201" width="17.5703125" style="6" bestFit="1" customWidth="1"/>
    <col min="9202" max="9448" width="11.42578125" style="6"/>
    <col min="9449" max="9449" width="11" style="6" customWidth="1"/>
    <col min="9450" max="9450" width="18.5703125" style="6" customWidth="1"/>
    <col min="9451" max="9451" width="4.42578125" style="6" customWidth="1"/>
    <col min="9452" max="9452" width="71.28515625" style="6" customWidth="1"/>
    <col min="9453" max="9453" width="19.140625" style="6" customWidth="1"/>
    <col min="9454" max="9454" width="20.140625" style="6" bestFit="1" customWidth="1"/>
    <col min="9455" max="9455" width="18.5703125" style="6" bestFit="1" customWidth="1"/>
    <col min="9456" max="9456" width="17" style="6" bestFit="1" customWidth="1"/>
    <col min="9457" max="9457" width="17.5703125" style="6" bestFit="1" customWidth="1"/>
    <col min="9458" max="9704" width="11.42578125" style="6"/>
    <col min="9705" max="9705" width="11" style="6" customWidth="1"/>
    <col min="9706" max="9706" width="18.5703125" style="6" customWidth="1"/>
    <col min="9707" max="9707" width="4.42578125" style="6" customWidth="1"/>
    <col min="9708" max="9708" width="71.28515625" style="6" customWidth="1"/>
    <col min="9709" max="9709" width="19.140625" style="6" customWidth="1"/>
    <col min="9710" max="9710" width="20.140625" style="6" bestFit="1" customWidth="1"/>
    <col min="9711" max="9711" width="18.5703125" style="6" bestFit="1" customWidth="1"/>
    <col min="9712" max="9712" width="17" style="6" bestFit="1" customWidth="1"/>
    <col min="9713" max="9713" width="17.5703125" style="6" bestFit="1" customWidth="1"/>
    <col min="9714" max="9960" width="11.42578125" style="6"/>
    <col min="9961" max="9961" width="11" style="6" customWidth="1"/>
    <col min="9962" max="9962" width="18.5703125" style="6" customWidth="1"/>
    <col min="9963" max="9963" width="4.42578125" style="6" customWidth="1"/>
    <col min="9964" max="9964" width="71.28515625" style="6" customWidth="1"/>
    <col min="9965" max="9965" width="19.140625" style="6" customWidth="1"/>
    <col min="9966" max="9966" width="20.140625" style="6" bestFit="1" customWidth="1"/>
    <col min="9967" max="9967" width="18.5703125" style="6" bestFit="1" customWidth="1"/>
    <col min="9968" max="9968" width="17" style="6" bestFit="1" customWidth="1"/>
    <col min="9969" max="9969" width="17.5703125" style="6" bestFit="1" customWidth="1"/>
    <col min="9970" max="10216" width="11.42578125" style="6"/>
    <col min="10217" max="10217" width="11" style="6" customWidth="1"/>
    <col min="10218" max="10218" width="18.5703125" style="6" customWidth="1"/>
    <col min="10219" max="10219" width="4.42578125" style="6" customWidth="1"/>
    <col min="10220" max="10220" width="71.28515625" style="6" customWidth="1"/>
    <col min="10221" max="10221" width="19.140625" style="6" customWidth="1"/>
    <col min="10222" max="10222" width="20.140625" style="6" bestFit="1" customWidth="1"/>
    <col min="10223" max="10223" width="18.5703125" style="6" bestFit="1" customWidth="1"/>
    <col min="10224" max="10224" width="17" style="6" bestFit="1" customWidth="1"/>
    <col min="10225" max="10225" width="17.5703125" style="6" bestFit="1" customWidth="1"/>
    <col min="10226" max="10472" width="11.42578125" style="6"/>
    <col min="10473" max="10473" width="11" style="6" customWidth="1"/>
    <col min="10474" max="10474" width="18.5703125" style="6" customWidth="1"/>
    <col min="10475" max="10475" width="4.42578125" style="6" customWidth="1"/>
    <col min="10476" max="10476" width="71.28515625" style="6" customWidth="1"/>
    <col min="10477" max="10477" width="19.140625" style="6" customWidth="1"/>
    <col min="10478" max="10478" width="20.140625" style="6" bestFit="1" customWidth="1"/>
    <col min="10479" max="10479" width="18.5703125" style="6" bestFit="1" customWidth="1"/>
    <col min="10480" max="10480" width="17" style="6" bestFit="1" customWidth="1"/>
    <col min="10481" max="10481" width="17.5703125" style="6" bestFit="1" customWidth="1"/>
    <col min="10482" max="10728" width="11.42578125" style="6"/>
    <col min="10729" max="10729" width="11" style="6" customWidth="1"/>
    <col min="10730" max="10730" width="18.5703125" style="6" customWidth="1"/>
    <col min="10731" max="10731" width="4.42578125" style="6" customWidth="1"/>
    <col min="10732" max="10732" width="71.28515625" style="6" customWidth="1"/>
    <col min="10733" max="10733" width="19.140625" style="6" customWidth="1"/>
    <col min="10734" max="10734" width="20.140625" style="6" bestFit="1" customWidth="1"/>
    <col min="10735" max="10735" width="18.5703125" style="6" bestFit="1" customWidth="1"/>
    <col min="10736" max="10736" width="17" style="6" bestFit="1" customWidth="1"/>
    <col min="10737" max="10737" width="17.5703125" style="6" bestFit="1" customWidth="1"/>
    <col min="10738" max="10984" width="11.42578125" style="6"/>
    <col min="10985" max="10985" width="11" style="6" customWidth="1"/>
    <col min="10986" max="10986" width="18.5703125" style="6" customWidth="1"/>
    <col min="10987" max="10987" width="4.42578125" style="6" customWidth="1"/>
    <col min="10988" max="10988" width="71.28515625" style="6" customWidth="1"/>
    <col min="10989" max="10989" width="19.140625" style="6" customWidth="1"/>
    <col min="10990" max="10990" width="20.140625" style="6" bestFit="1" customWidth="1"/>
    <col min="10991" max="10991" width="18.5703125" style="6" bestFit="1" customWidth="1"/>
    <col min="10992" max="10992" width="17" style="6" bestFit="1" customWidth="1"/>
    <col min="10993" max="10993" width="17.5703125" style="6" bestFit="1" customWidth="1"/>
    <col min="10994" max="11240" width="11.42578125" style="6"/>
    <col min="11241" max="11241" width="11" style="6" customWidth="1"/>
    <col min="11242" max="11242" width="18.5703125" style="6" customWidth="1"/>
    <col min="11243" max="11243" width="4.42578125" style="6" customWidth="1"/>
    <col min="11244" max="11244" width="71.28515625" style="6" customWidth="1"/>
    <col min="11245" max="11245" width="19.140625" style="6" customWidth="1"/>
    <col min="11246" max="11246" width="20.140625" style="6" bestFit="1" customWidth="1"/>
    <col min="11247" max="11247" width="18.5703125" style="6" bestFit="1" customWidth="1"/>
    <col min="11248" max="11248" width="17" style="6" bestFit="1" customWidth="1"/>
    <col min="11249" max="11249" width="17.5703125" style="6" bestFit="1" customWidth="1"/>
    <col min="11250" max="11496" width="11.42578125" style="6"/>
    <col min="11497" max="11497" width="11" style="6" customWidth="1"/>
    <col min="11498" max="11498" width="18.5703125" style="6" customWidth="1"/>
    <col min="11499" max="11499" width="4.42578125" style="6" customWidth="1"/>
    <col min="11500" max="11500" width="71.28515625" style="6" customWidth="1"/>
    <col min="11501" max="11501" width="19.140625" style="6" customWidth="1"/>
    <col min="11502" max="11502" width="20.140625" style="6" bestFit="1" customWidth="1"/>
    <col min="11503" max="11503" width="18.5703125" style="6" bestFit="1" customWidth="1"/>
    <col min="11504" max="11504" width="17" style="6" bestFit="1" customWidth="1"/>
    <col min="11505" max="11505" width="17.5703125" style="6" bestFit="1" customWidth="1"/>
    <col min="11506" max="11752" width="11.42578125" style="6"/>
    <col min="11753" max="11753" width="11" style="6" customWidth="1"/>
    <col min="11754" max="11754" width="18.5703125" style="6" customWidth="1"/>
    <col min="11755" max="11755" width="4.42578125" style="6" customWidth="1"/>
    <col min="11756" max="11756" width="71.28515625" style="6" customWidth="1"/>
    <col min="11757" max="11757" width="19.140625" style="6" customWidth="1"/>
    <col min="11758" max="11758" width="20.140625" style="6" bestFit="1" customWidth="1"/>
    <col min="11759" max="11759" width="18.5703125" style="6" bestFit="1" customWidth="1"/>
    <col min="11760" max="11760" width="17" style="6" bestFit="1" customWidth="1"/>
    <col min="11761" max="11761" width="17.5703125" style="6" bestFit="1" customWidth="1"/>
    <col min="11762" max="12008" width="11.42578125" style="6"/>
    <col min="12009" max="12009" width="11" style="6" customWidth="1"/>
    <col min="12010" max="12010" width="18.5703125" style="6" customWidth="1"/>
    <col min="12011" max="12011" width="4.42578125" style="6" customWidth="1"/>
    <col min="12012" max="12012" width="71.28515625" style="6" customWidth="1"/>
    <col min="12013" max="12013" width="19.140625" style="6" customWidth="1"/>
    <col min="12014" max="12014" width="20.140625" style="6" bestFit="1" customWidth="1"/>
    <col min="12015" max="12015" width="18.5703125" style="6" bestFit="1" customWidth="1"/>
    <col min="12016" max="12016" width="17" style="6" bestFit="1" customWidth="1"/>
    <col min="12017" max="12017" width="17.5703125" style="6" bestFit="1" customWidth="1"/>
    <col min="12018" max="12264" width="11.42578125" style="6"/>
    <col min="12265" max="12265" width="11" style="6" customWidth="1"/>
    <col min="12266" max="12266" width="18.5703125" style="6" customWidth="1"/>
    <col min="12267" max="12267" width="4.42578125" style="6" customWidth="1"/>
    <col min="12268" max="12268" width="71.28515625" style="6" customWidth="1"/>
    <col min="12269" max="12269" width="19.140625" style="6" customWidth="1"/>
    <col min="12270" max="12270" width="20.140625" style="6" bestFit="1" customWidth="1"/>
    <col min="12271" max="12271" width="18.5703125" style="6" bestFit="1" customWidth="1"/>
    <col min="12272" max="12272" width="17" style="6" bestFit="1" customWidth="1"/>
    <col min="12273" max="12273" width="17.5703125" style="6" bestFit="1" customWidth="1"/>
    <col min="12274" max="12520" width="11.42578125" style="6"/>
    <col min="12521" max="12521" width="11" style="6" customWidth="1"/>
    <col min="12522" max="12522" width="18.5703125" style="6" customWidth="1"/>
    <col min="12523" max="12523" width="4.42578125" style="6" customWidth="1"/>
    <col min="12524" max="12524" width="71.28515625" style="6" customWidth="1"/>
    <col min="12525" max="12525" width="19.140625" style="6" customWidth="1"/>
    <col min="12526" max="12526" width="20.140625" style="6" bestFit="1" customWidth="1"/>
    <col min="12527" max="12527" width="18.5703125" style="6" bestFit="1" customWidth="1"/>
    <col min="12528" max="12528" width="17" style="6" bestFit="1" customWidth="1"/>
    <col min="12529" max="12529" width="17.5703125" style="6" bestFit="1" customWidth="1"/>
    <col min="12530" max="12776" width="11.42578125" style="6"/>
    <col min="12777" max="12777" width="11" style="6" customWidth="1"/>
    <col min="12778" max="12778" width="18.5703125" style="6" customWidth="1"/>
    <col min="12779" max="12779" width="4.42578125" style="6" customWidth="1"/>
    <col min="12780" max="12780" width="71.28515625" style="6" customWidth="1"/>
    <col min="12781" max="12781" width="19.140625" style="6" customWidth="1"/>
    <col min="12782" max="12782" width="20.140625" style="6" bestFit="1" customWidth="1"/>
    <col min="12783" max="12783" width="18.5703125" style="6" bestFit="1" customWidth="1"/>
    <col min="12784" max="12784" width="17" style="6" bestFit="1" customWidth="1"/>
    <col min="12785" max="12785" width="17.5703125" style="6" bestFit="1" customWidth="1"/>
    <col min="12786" max="13032" width="11.42578125" style="6"/>
    <col min="13033" max="13033" width="11" style="6" customWidth="1"/>
    <col min="13034" max="13034" width="18.5703125" style="6" customWidth="1"/>
    <col min="13035" max="13035" width="4.42578125" style="6" customWidth="1"/>
    <col min="13036" max="13036" width="71.28515625" style="6" customWidth="1"/>
    <col min="13037" max="13037" width="19.140625" style="6" customWidth="1"/>
    <col min="13038" max="13038" width="20.140625" style="6" bestFit="1" customWidth="1"/>
    <col min="13039" max="13039" width="18.5703125" style="6" bestFit="1" customWidth="1"/>
    <col min="13040" max="13040" width="17" style="6" bestFit="1" customWidth="1"/>
    <col min="13041" max="13041" width="17.5703125" style="6" bestFit="1" customWidth="1"/>
    <col min="13042" max="13288" width="11.42578125" style="6"/>
    <col min="13289" max="13289" width="11" style="6" customWidth="1"/>
    <col min="13290" max="13290" width="18.5703125" style="6" customWidth="1"/>
    <col min="13291" max="13291" width="4.42578125" style="6" customWidth="1"/>
    <col min="13292" max="13292" width="71.28515625" style="6" customWidth="1"/>
    <col min="13293" max="13293" width="19.140625" style="6" customWidth="1"/>
    <col min="13294" max="13294" width="20.140625" style="6" bestFit="1" customWidth="1"/>
    <col min="13295" max="13295" width="18.5703125" style="6" bestFit="1" customWidth="1"/>
    <col min="13296" max="13296" width="17" style="6" bestFit="1" customWidth="1"/>
    <col min="13297" max="13297" width="17.5703125" style="6" bestFit="1" customWidth="1"/>
    <col min="13298" max="13544" width="11.42578125" style="6"/>
    <col min="13545" max="13545" width="11" style="6" customWidth="1"/>
    <col min="13546" max="13546" width="18.5703125" style="6" customWidth="1"/>
    <col min="13547" max="13547" width="4.42578125" style="6" customWidth="1"/>
    <col min="13548" max="13548" width="71.28515625" style="6" customWidth="1"/>
    <col min="13549" max="13549" width="19.140625" style="6" customWidth="1"/>
    <col min="13550" max="13550" width="20.140625" style="6" bestFit="1" customWidth="1"/>
    <col min="13551" max="13551" width="18.5703125" style="6" bestFit="1" customWidth="1"/>
    <col min="13552" max="13552" width="17" style="6" bestFit="1" customWidth="1"/>
    <col min="13553" max="13553" width="17.5703125" style="6" bestFit="1" customWidth="1"/>
    <col min="13554" max="13800" width="11.42578125" style="6"/>
    <col min="13801" max="13801" width="11" style="6" customWidth="1"/>
    <col min="13802" max="13802" width="18.5703125" style="6" customWidth="1"/>
    <col min="13803" max="13803" width="4.42578125" style="6" customWidth="1"/>
    <col min="13804" max="13804" width="71.28515625" style="6" customWidth="1"/>
    <col min="13805" max="13805" width="19.140625" style="6" customWidth="1"/>
    <col min="13806" max="13806" width="20.140625" style="6" bestFit="1" customWidth="1"/>
    <col min="13807" max="13807" width="18.5703125" style="6" bestFit="1" customWidth="1"/>
    <col min="13808" max="13808" width="17" style="6" bestFit="1" customWidth="1"/>
    <col min="13809" max="13809" width="17.5703125" style="6" bestFit="1" customWidth="1"/>
    <col min="13810" max="14056" width="11.42578125" style="6"/>
    <col min="14057" max="14057" width="11" style="6" customWidth="1"/>
    <col min="14058" max="14058" width="18.5703125" style="6" customWidth="1"/>
    <col min="14059" max="14059" width="4.42578125" style="6" customWidth="1"/>
    <col min="14060" max="14060" width="71.28515625" style="6" customWidth="1"/>
    <col min="14061" max="14061" width="19.140625" style="6" customWidth="1"/>
    <col min="14062" max="14062" width="20.140625" style="6" bestFit="1" customWidth="1"/>
    <col min="14063" max="14063" width="18.5703125" style="6" bestFit="1" customWidth="1"/>
    <col min="14064" max="14064" width="17" style="6" bestFit="1" customWidth="1"/>
    <col min="14065" max="14065" width="17.5703125" style="6" bestFit="1" customWidth="1"/>
    <col min="14066" max="14312" width="11.42578125" style="6"/>
    <col min="14313" max="14313" width="11" style="6" customWidth="1"/>
    <col min="14314" max="14314" width="18.5703125" style="6" customWidth="1"/>
    <col min="14315" max="14315" width="4.42578125" style="6" customWidth="1"/>
    <col min="14316" max="14316" width="71.28515625" style="6" customWidth="1"/>
    <col min="14317" max="14317" width="19.140625" style="6" customWidth="1"/>
    <col min="14318" max="14318" width="20.140625" style="6" bestFit="1" customWidth="1"/>
    <col min="14319" max="14319" width="18.5703125" style="6" bestFit="1" customWidth="1"/>
    <col min="14320" max="14320" width="17" style="6" bestFit="1" customWidth="1"/>
    <col min="14321" max="14321" width="17.5703125" style="6" bestFit="1" customWidth="1"/>
    <col min="14322" max="14568" width="11.42578125" style="6"/>
    <col min="14569" max="14569" width="11" style="6" customWidth="1"/>
    <col min="14570" max="14570" width="18.5703125" style="6" customWidth="1"/>
    <col min="14571" max="14571" width="4.42578125" style="6" customWidth="1"/>
    <col min="14572" max="14572" width="71.28515625" style="6" customWidth="1"/>
    <col min="14573" max="14573" width="19.140625" style="6" customWidth="1"/>
    <col min="14574" max="14574" width="20.140625" style="6" bestFit="1" customWidth="1"/>
    <col min="14575" max="14575" width="18.5703125" style="6" bestFit="1" customWidth="1"/>
    <col min="14576" max="14576" width="17" style="6" bestFit="1" customWidth="1"/>
    <col min="14577" max="14577" width="17.5703125" style="6" bestFit="1" customWidth="1"/>
    <col min="14578" max="14824" width="11.42578125" style="6"/>
    <col min="14825" max="14825" width="11" style="6" customWidth="1"/>
    <col min="14826" max="14826" width="18.5703125" style="6" customWidth="1"/>
    <col min="14827" max="14827" width="4.42578125" style="6" customWidth="1"/>
    <col min="14828" max="14828" width="71.28515625" style="6" customWidth="1"/>
    <col min="14829" max="14829" width="19.140625" style="6" customWidth="1"/>
    <col min="14830" max="14830" width="20.140625" style="6" bestFit="1" customWidth="1"/>
    <col min="14831" max="14831" width="18.5703125" style="6" bestFit="1" customWidth="1"/>
    <col min="14832" max="14832" width="17" style="6" bestFit="1" customWidth="1"/>
    <col min="14833" max="14833" width="17.5703125" style="6" bestFit="1" customWidth="1"/>
    <col min="14834" max="15080" width="11.42578125" style="6"/>
    <col min="15081" max="15081" width="11" style="6" customWidth="1"/>
    <col min="15082" max="15082" width="18.5703125" style="6" customWidth="1"/>
    <col min="15083" max="15083" width="4.42578125" style="6" customWidth="1"/>
    <col min="15084" max="15084" width="71.28515625" style="6" customWidth="1"/>
    <col min="15085" max="15085" width="19.140625" style="6" customWidth="1"/>
    <col min="15086" max="15086" width="20.140625" style="6" bestFit="1" customWidth="1"/>
    <col min="15087" max="15087" width="18.5703125" style="6" bestFit="1" customWidth="1"/>
    <col min="15088" max="15088" width="17" style="6" bestFit="1" customWidth="1"/>
    <col min="15089" max="15089" width="17.5703125" style="6" bestFit="1" customWidth="1"/>
    <col min="15090" max="15336" width="11.42578125" style="6"/>
    <col min="15337" max="15337" width="11" style="6" customWidth="1"/>
    <col min="15338" max="15338" width="18.5703125" style="6" customWidth="1"/>
    <col min="15339" max="15339" width="4.42578125" style="6" customWidth="1"/>
    <col min="15340" max="15340" width="71.28515625" style="6" customWidth="1"/>
    <col min="15341" max="15341" width="19.140625" style="6" customWidth="1"/>
    <col min="15342" max="15342" width="20.140625" style="6" bestFit="1" customWidth="1"/>
    <col min="15343" max="15343" width="18.5703125" style="6" bestFit="1" customWidth="1"/>
    <col min="15344" max="15344" width="17" style="6" bestFit="1" customWidth="1"/>
    <col min="15345" max="15345" width="17.5703125" style="6" bestFit="1" customWidth="1"/>
    <col min="15346" max="15592" width="11.42578125" style="6"/>
    <col min="15593" max="15593" width="11" style="6" customWidth="1"/>
    <col min="15594" max="15594" width="18.5703125" style="6" customWidth="1"/>
    <col min="15595" max="15595" width="4.42578125" style="6" customWidth="1"/>
    <col min="15596" max="15596" width="71.28515625" style="6" customWidth="1"/>
    <col min="15597" max="15597" width="19.140625" style="6" customWidth="1"/>
    <col min="15598" max="15598" width="20.140625" style="6" bestFit="1" customWidth="1"/>
    <col min="15599" max="15599" width="18.5703125" style="6" bestFit="1" customWidth="1"/>
    <col min="15600" max="15600" width="17" style="6" bestFit="1" customWidth="1"/>
    <col min="15601" max="15601" width="17.5703125" style="6" bestFit="1" customWidth="1"/>
    <col min="15602" max="15848" width="11.42578125" style="6"/>
    <col min="15849" max="15849" width="11" style="6" customWidth="1"/>
    <col min="15850" max="15850" width="18.5703125" style="6" customWidth="1"/>
    <col min="15851" max="15851" width="4.42578125" style="6" customWidth="1"/>
    <col min="15852" max="15852" width="71.28515625" style="6" customWidth="1"/>
    <col min="15853" max="15853" width="19.140625" style="6" customWidth="1"/>
    <col min="15854" max="15854" width="20.140625" style="6" bestFit="1" customWidth="1"/>
    <col min="15855" max="15855" width="18.5703125" style="6" bestFit="1" customWidth="1"/>
    <col min="15856" max="15856" width="17" style="6" bestFit="1" customWidth="1"/>
    <col min="15857" max="15857" width="17.5703125" style="6" bestFit="1" customWidth="1"/>
    <col min="15858" max="16104" width="11.42578125" style="6"/>
    <col min="16105" max="16105" width="11" style="6" customWidth="1"/>
    <col min="16106" max="16106" width="18.5703125" style="6" customWidth="1"/>
    <col min="16107" max="16107" width="4.42578125" style="6" customWidth="1"/>
    <col min="16108" max="16108" width="71.28515625" style="6" customWidth="1"/>
    <col min="16109" max="16109" width="19.140625" style="6" customWidth="1"/>
    <col min="16110" max="16110" width="20.140625" style="6" bestFit="1" customWidth="1"/>
    <col min="16111" max="16111" width="18.5703125" style="6" bestFit="1" customWidth="1"/>
    <col min="16112" max="16112" width="17" style="6" bestFit="1" customWidth="1"/>
    <col min="16113" max="16113" width="17.5703125" style="6" bestFit="1" customWidth="1"/>
    <col min="16114" max="16360" width="11.42578125" style="6"/>
    <col min="16361" max="16366" width="11.42578125" style="6" customWidth="1"/>
    <col min="16367" max="16384" width="11.42578125" style="6"/>
  </cols>
  <sheetData>
    <row r="1" spans="1:10" s="1" customFormat="1" x14ac:dyDescent="0.25">
      <c r="B1" s="2"/>
      <c r="C1" s="34"/>
      <c r="D1" s="3"/>
      <c r="E1" s="3"/>
      <c r="F1" s="3"/>
      <c r="G1" s="3"/>
      <c r="H1" s="2"/>
      <c r="I1" s="4"/>
    </row>
    <row r="2" spans="1:10" s="1" customFormat="1" x14ac:dyDescent="0.25">
      <c r="B2" s="57" t="s">
        <v>0</v>
      </c>
      <c r="C2" s="57"/>
      <c r="D2" s="57"/>
      <c r="E2" s="57"/>
      <c r="F2" s="57"/>
      <c r="G2" s="57"/>
      <c r="H2" s="57"/>
      <c r="I2" s="5"/>
    </row>
    <row r="3" spans="1:10" s="1" customFormat="1" x14ac:dyDescent="0.2">
      <c r="B3" s="58" t="s">
        <v>1</v>
      </c>
      <c r="C3" s="58"/>
      <c r="D3" s="58"/>
      <c r="E3" s="58"/>
      <c r="F3" s="58"/>
      <c r="G3" s="58"/>
      <c r="H3" s="58"/>
      <c r="I3" s="4"/>
    </row>
    <row r="4" spans="1:10" s="1" customFormat="1" x14ac:dyDescent="0.25">
      <c r="B4" s="59" t="s">
        <v>2</v>
      </c>
      <c r="C4" s="59"/>
      <c r="D4" s="59"/>
      <c r="E4" s="59"/>
      <c r="F4" s="59"/>
      <c r="G4" s="59"/>
      <c r="H4" s="59"/>
      <c r="I4" s="5"/>
    </row>
    <row r="5" spans="1:10" s="1" customFormat="1" x14ac:dyDescent="0.25">
      <c r="B5" s="60" t="s">
        <v>3</v>
      </c>
      <c r="C5" s="60"/>
      <c r="D5" s="60"/>
      <c r="E5" s="60"/>
      <c r="F5" s="60"/>
      <c r="G5" s="60"/>
      <c r="H5" s="60"/>
      <c r="I5" s="4"/>
    </row>
    <row r="6" spans="1:10" s="1" customFormat="1" x14ac:dyDescent="0.25">
      <c r="B6" s="3"/>
      <c r="C6" s="34"/>
      <c r="D6" s="3"/>
      <c r="E6" s="3"/>
      <c r="F6" s="3"/>
      <c r="G6" s="3"/>
      <c r="H6" s="2"/>
      <c r="I6" s="4"/>
      <c r="J6" s="4"/>
    </row>
    <row r="7" spans="1:10" ht="21.75" customHeight="1" x14ac:dyDescent="0.25">
      <c r="B7" s="61" t="s">
        <v>4</v>
      </c>
      <c r="C7" s="63" t="s">
        <v>5</v>
      </c>
      <c r="D7" s="65" t="s">
        <v>6</v>
      </c>
      <c r="E7" s="65" t="s">
        <v>419</v>
      </c>
      <c r="F7" s="65" t="s">
        <v>7</v>
      </c>
      <c r="G7" s="65" t="s">
        <v>8</v>
      </c>
      <c r="H7" s="55" t="s">
        <v>9</v>
      </c>
    </row>
    <row r="8" spans="1:10" s="1" customFormat="1" ht="51" customHeight="1" x14ac:dyDescent="0.25">
      <c r="B8" s="62"/>
      <c r="C8" s="64"/>
      <c r="D8" s="66"/>
      <c r="E8" s="66"/>
      <c r="F8" s="66"/>
      <c r="G8" s="66"/>
      <c r="H8" s="56"/>
      <c r="I8" s="4"/>
    </row>
    <row r="9" spans="1:10" s="1" customFormat="1" x14ac:dyDescent="0.25">
      <c r="B9" s="10" t="s">
        <v>10</v>
      </c>
      <c r="C9" s="35">
        <f>C10+C339+C425+C432</f>
        <v>95471978325</v>
      </c>
      <c r="D9" s="35">
        <f>D10+D339+D425+D432</f>
        <v>1519090211.3399997</v>
      </c>
      <c r="E9" s="35">
        <f ca="1">E10+E339+E425+E432</f>
        <v>685335958.11000001</v>
      </c>
      <c r="F9" s="35">
        <f>F10+F339+F425+F432</f>
        <v>97676404494.449997</v>
      </c>
      <c r="G9" s="35">
        <f>G10+G339+G425+G432</f>
        <v>26830867676.570999</v>
      </c>
      <c r="H9" s="12">
        <f t="shared" ref="H9:H46" si="0">IF(G9=0,0,IF(F9=0,100,G9/F9*100))</f>
        <v>27.469139364252026</v>
      </c>
      <c r="I9" s="4"/>
    </row>
    <row r="10" spans="1:10" s="1" customFormat="1" x14ac:dyDescent="0.25">
      <c r="A10" s="13"/>
      <c r="B10" s="10" t="s">
        <v>11</v>
      </c>
      <c r="C10" s="35">
        <f>C11+C43+C51+C294+C303+C334</f>
        <v>6299154072</v>
      </c>
      <c r="D10" s="35">
        <f>D11+D43+D51+D294+D303+D334</f>
        <v>1663176.06</v>
      </c>
      <c r="E10" s="35">
        <f ca="1">E11+E43+E51+E294+E303+E334</f>
        <v>326484873.62</v>
      </c>
      <c r="F10" s="35">
        <f>F11+F43+F51+F294+F303+F334</f>
        <v>6627302121.6799994</v>
      </c>
      <c r="G10" s="35">
        <f>G11+G43+G51+G294+G303+G334</f>
        <v>2423057587.1910009</v>
      </c>
      <c r="H10" s="12">
        <f t="shared" si="0"/>
        <v>36.56174930164137</v>
      </c>
      <c r="I10" s="5"/>
    </row>
    <row r="11" spans="1:10" s="1" customFormat="1" x14ac:dyDescent="0.25">
      <c r="A11" s="13"/>
      <c r="B11" s="10" t="s">
        <v>12</v>
      </c>
      <c r="C11" s="35">
        <f t="shared" ref="C11" si="1">C12+C14+C20+C23+C39</f>
        <v>2861216703</v>
      </c>
      <c r="D11" s="35">
        <f>D12+D14+D20+D23+D39</f>
        <v>767143</v>
      </c>
      <c r="E11" s="35">
        <f ca="1">E12+E14+E20+E23+E39</f>
        <v>6125611.1100000003</v>
      </c>
      <c r="F11" s="35">
        <f t="shared" ref="F11" si="2">F12+F14+F20+F23+F39</f>
        <v>2868109457.1100001</v>
      </c>
      <c r="G11" s="35">
        <f>G12+G14+G20+G23+G39</f>
        <v>1045239761.36</v>
      </c>
      <c r="H11" s="12">
        <f t="shared" si="0"/>
        <v>36.443510158542466</v>
      </c>
      <c r="I11" s="5"/>
    </row>
    <row r="12" spans="1:10" s="1" customFormat="1" x14ac:dyDescent="0.25">
      <c r="A12" s="13"/>
      <c r="B12" s="10" t="s">
        <v>13</v>
      </c>
      <c r="C12" s="35">
        <f t="shared" ref="C12:F12" si="3">SUM(C13)</f>
        <v>5722106</v>
      </c>
      <c r="D12" s="35">
        <f t="shared" si="3"/>
        <v>0</v>
      </c>
      <c r="E12" s="35">
        <f t="shared" si="3"/>
        <v>0</v>
      </c>
      <c r="F12" s="35">
        <f t="shared" si="3"/>
        <v>5722106</v>
      </c>
      <c r="G12" s="35">
        <f>SUM(G13)</f>
        <v>1707176.35</v>
      </c>
      <c r="H12" s="12">
        <f t="shared" si="0"/>
        <v>29.834755769990977</v>
      </c>
      <c r="I12" s="5"/>
    </row>
    <row r="13" spans="1:10" ht="30.75" customHeight="1" x14ac:dyDescent="0.25">
      <c r="B13" s="30" t="s">
        <v>14</v>
      </c>
      <c r="C13" s="36">
        <v>5722106</v>
      </c>
      <c r="D13" s="15">
        <v>0</v>
      </c>
      <c r="E13" s="50">
        <v>0</v>
      </c>
      <c r="F13" s="37">
        <f>+C13+D13+E13</f>
        <v>5722106</v>
      </c>
      <c r="G13" s="36">
        <v>1707176.35</v>
      </c>
      <c r="H13" s="17">
        <f t="shared" si="0"/>
        <v>29.834755769990977</v>
      </c>
      <c r="I13" s="18"/>
    </row>
    <row r="14" spans="1:10" s="1" customFormat="1" ht="24" x14ac:dyDescent="0.25">
      <c r="A14" s="13"/>
      <c r="B14" s="10" t="s">
        <v>15</v>
      </c>
      <c r="C14" s="35">
        <f t="shared" ref="C14:E14" si="4">SUM(C15:C19)</f>
        <v>147129612</v>
      </c>
      <c r="D14" s="11">
        <f t="shared" si="4"/>
        <v>767143</v>
      </c>
      <c r="E14" s="35">
        <f t="shared" si="4"/>
        <v>6125611.1100000003</v>
      </c>
      <c r="F14" s="35">
        <f>SUM(F15:F19)</f>
        <v>154022366.11000001</v>
      </c>
      <c r="G14" s="35">
        <f>SUM(G15:G19)</f>
        <v>45333272.849999994</v>
      </c>
      <c r="H14" s="12">
        <f t="shared" si="0"/>
        <v>29.432915488146559</v>
      </c>
      <c r="I14" s="5"/>
      <c r="J14" s="4"/>
    </row>
    <row r="15" spans="1:10" ht="24" x14ac:dyDescent="0.25">
      <c r="B15" s="30" t="s">
        <v>16</v>
      </c>
      <c r="C15" s="36">
        <v>58393978</v>
      </c>
      <c r="D15" s="15">
        <v>0</v>
      </c>
      <c r="E15" s="50">
        <v>0</v>
      </c>
      <c r="F15" s="37">
        <f t="shared" ref="F15:F18" si="5">+C15+D15+E15</f>
        <v>58393978</v>
      </c>
      <c r="G15" s="36">
        <v>14679892.5</v>
      </c>
      <c r="H15" s="17">
        <f t="shared" si="0"/>
        <v>25.139394510851787</v>
      </c>
      <c r="I15" s="18"/>
    </row>
    <row r="16" spans="1:10" x14ac:dyDescent="0.25">
      <c r="B16" s="30" t="s">
        <v>17</v>
      </c>
      <c r="C16" s="36">
        <v>34920852</v>
      </c>
      <c r="D16" s="15">
        <v>0</v>
      </c>
      <c r="E16" s="50">
        <v>6125611.1100000003</v>
      </c>
      <c r="F16" s="37">
        <f>+C16+D16+E16</f>
        <v>41046463.109999999</v>
      </c>
      <c r="G16" s="36">
        <v>8048074.9199999999</v>
      </c>
      <c r="H16" s="17">
        <f t="shared" si="0"/>
        <v>19.607231196588231</v>
      </c>
      <c r="I16" s="18"/>
    </row>
    <row r="17" spans="1:9" x14ac:dyDescent="0.25">
      <c r="B17" s="30" t="s">
        <v>18</v>
      </c>
      <c r="C17" s="36">
        <v>35176756</v>
      </c>
      <c r="D17" s="43">
        <v>767143</v>
      </c>
      <c r="E17" s="50">
        <v>0</v>
      </c>
      <c r="F17" s="37">
        <f t="shared" si="5"/>
        <v>35943899</v>
      </c>
      <c r="G17" s="36">
        <v>11070034.800000001</v>
      </c>
      <c r="H17" s="17">
        <f t="shared" si="0"/>
        <v>30.798091214311508</v>
      </c>
      <c r="I17" s="18"/>
    </row>
    <row r="18" spans="1:9" x14ac:dyDescent="0.25">
      <c r="B18" s="30" t="s">
        <v>19</v>
      </c>
      <c r="C18" s="36">
        <v>14385566</v>
      </c>
      <c r="D18" s="15">
        <v>0</v>
      </c>
      <c r="E18" s="50">
        <v>0</v>
      </c>
      <c r="F18" s="37">
        <f t="shared" si="5"/>
        <v>14385566</v>
      </c>
      <c r="G18" s="36">
        <v>6188125.8300000001</v>
      </c>
      <c r="H18" s="17">
        <f t="shared" si="0"/>
        <v>43.016213821548625</v>
      </c>
      <c r="I18" s="18"/>
    </row>
    <row r="19" spans="1:9" ht="24" x14ac:dyDescent="0.25">
      <c r="B19" s="30" t="s">
        <v>20</v>
      </c>
      <c r="C19" s="36">
        <v>4252460</v>
      </c>
      <c r="D19" s="15">
        <v>0</v>
      </c>
      <c r="E19" s="50">
        <v>0</v>
      </c>
      <c r="F19" s="37">
        <f>+C19+D19+E19</f>
        <v>4252460</v>
      </c>
      <c r="G19" s="36">
        <v>5347144.8</v>
      </c>
      <c r="H19" s="17">
        <f t="shared" si="0"/>
        <v>125.74238911124385</v>
      </c>
      <c r="I19" s="18"/>
    </row>
    <row r="20" spans="1:9" s="1" customFormat="1" x14ac:dyDescent="0.25">
      <c r="A20" s="13"/>
      <c r="B20" s="10" t="s">
        <v>21</v>
      </c>
      <c r="C20" s="35">
        <f t="shared" ref="C20:D20" si="6">SUM(C21:C22)</f>
        <v>2629995490</v>
      </c>
      <c r="D20" s="11">
        <f t="shared" si="6"/>
        <v>0</v>
      </c>
      <c r="E20" s="35">
        <f ca="1">SUM(E16:E22)</f>
        <v>6125611.1100000003</v>
      </c>
      <c r="F20" s="35">
        <f>SUM(F21:F22)</f>
        <v>2629995490</v>
      </c>
      <c r="G20" s="35">
        <f>SUM(G21:G22)</f>
        <v>945654074.41999996</v>
      </c>
      <c r="H20" s="12">
        <f t="shared" si="0"/>
        <v>35.956490344399789</v>
      </c>
      <c r="I20" s="5"/>
    </row>
    <row r="21" spans="1:9" ht="36" x14ac:dyDescent="0.25">
      <c r="B21" s="30" t="s">
        <v>22</v>
      </c>
      <c r="C21" s="36">
        <v>2629995490</v>
      </c>
      <c r="D21" s="15">
        <v>0</v>
      </c>
      <c r="E21" s="9">
        <v>0</v>
      </c>
      <c r="F21" s="37">
        <f t="shared" ref="F21" si="7">+C21+D21+E21</f>
        <v>2629995490</v>
      </c>
      <c r="G21" s="39">
        <v>945603528.64999998</v>
      </c>
      <c r="H21" s="17">
        <f t="shared" si="0"/>
        <v>35.954568448708628</v>
      </c>
      <c r="I21" s="18"/>
    </row>
    <row r="22" spans="1:9" ht="24" x14ac:dyDescent="0.25">
      <c r="B22" s="30" t="s">
        <v>23</v>
      </c>
      <c r="C22" s="36">
        <v>0</v>
      </c>
      <c r="D22" s="15">
        <v>0</v>
      </c>
      <c r="E22" s="50">
        <v>0</v>
      </c>
      <c r="F22" s="37">
        <f t="shared" ref="F22" si="8">+C22+D22+E22</f>
        <v>0</v>
      </c>
      <c r="G22" s="39">
        <v>50545.77</v>
      </c>
      <c r="H22" s="17">
        <f t="shared" si="0"/>
        <v>100</v>
      </c>
      <c r="I22" s="18"/>
    </row>
    <row r="23" spans="1:9" s="1" customFormat="1" x14ac:dyDescent="0.25">
      <c r="A23" s="13"/>
      <c r="B23" s="10" t="s">
        <v>24</v>
      </c>
      <c r="C23" s="35">
        <f t="shared" ref="C23:E23" si="9">SUM(C24+C30+C33)</f>
        <v>78369495</v>
      </c>
      <c r="D23" s="11">
        <f t="shared" si="9"/>
        <v>0</v>
      </c>
      <c r="E23" s="35">
        <f t="shared" si="9"/>
        <v>0</v>
      </c>
      <c r="F23" s="35">
        <f t="shared" ref="F23" si="10">SUM(F24+F30+F33)</f>
        <v>78369495</v>
      </c>
      <c r="G23" s="35">
        <f>SUM(G24+G30+G33)</f>
        <v>52543053.620000005</v>
      </c>
      <c r="H23" s="12">
        <f t="shared" si="0"/>
        <v>67.045287991201178</v>
      </c>
      <c r="I23" s="5"/>
    </row>
    <row r="24" spans="1:9" s="1" customFormat="1" x14ac:dyDescent="0.25">
      <c r="A24" s="19"/>
      <c r="B24" s="10" t="s">
        <v>25</v>
      </c>
      <c r="C24" s="35">
        <f t="shared" ref="C24:E24" si="11">SUM(C25:C29)</f>
        <v>45689250</v>
      </c>
      <c r="D24" s="11">
        <f t="shared" si="11"/>
        <v>0</v>
      </c>
      <c r="E24" s="35">
        <f t="shared" si="11"/>
        <v>0</v>
      </c>
      <c r="F24" s="35">
        <f t="shared" ref="F24" si="12">SUM(F25:F29)</f>
        <v>45689250</v>
      </c>
      <c r="G24" s="35">
        <f>SUM(G25:G29)</f>
        <v>5004714.88</v>
      </c>
      <c r="H24" s="12">
        <f t="shared" si="0"/>
        <v>10.953812723999627</v>
      </c>
      <c r="I24" s="5"/>
    </row>
    <row r="25" spans="1:9" ht="24" x14ac:dyDescent="0.25">
      <c r="A25" s="20"/>
      <c r="B25" s="30" t="s">
        <v>26</v>
      </c>
      <c r="C25" s="36">
        <v>1437239</v>
      </c>
      <c r="D25" s="15">
        <v>0</v>
      </c>
      <c r="E25" s="50">
        <v>0</v>
      </c>
      <c r="F25" s="37">
        <f t="shared" ref="F25:F29" si="13">+C25+D25+E25</f>
        <v>1437239</v>
      </c>
      <c r="G25" s="36">
        <v>241573.45</v>
      </c>
      <c r="H25" s="17">
        <f t="shared" si="0"/>
        <v>16.808161342685523</v>
      </c>
      <c r="I25" s="18"/>
    </row>
    <row r="26" spans="1:9" x14ac:dyDescent="0.25">
      <c r="A26" s="20"/>
      <c r="B26" s="30" t="s">
        <v>27</v>
      </c>
      <c r="C26" s="36">
        <v>254607</v>
      </c>
      <c r="D26" s="15">
        <v>0</v>
      </c>
      <c r="E26" s="50">
        <v>0</v>
      </c>
      <c r="F26" s="37">
        <f t="shared" si="13"/>
        <v>254607</v>
      </c>
      <c r="G26" s="36">
        <v>39388.03</v>
      </c>
      <c r="H26" s="17">
        <f t="shared" si="0"/>
        <v>15.470128472508609</v>
      </c>
      <c r="I26" s="18"/>
    </row>
    <row r="27" spans="1:9" x14ac:dyDescent="0.25">
      <c r="B27" s="30" t="s">
        <v>28</v>
      </c>
      <c r="C27" s="36">
        <v>43908934</v>
      </c>
      <c r="D27" s="15">
        <v>0</v>
      </c>
      <c r="E27" s="50">
        <v>0</v>
      </c>
      <c r="F27" s="37">
        <f t="shared" si="13"/>
        <v>43908934</v>
      </c>
      <c r="G27" s="36">
        <v>4710881.68</v>
      </c>
      <c r="H27" s="17">
        <f t="shared" si="0"/>
        <v>10.72875438060054</v>
      </c>
      <c r="I27" s="18"/>
    </row>
    <row r="28" spans="1:9" ht="24" x14ac:dyDescent="0.25">
      <c r="B28" s="30" t="s">
        <v>29</v>
      </c>
      <c r="C28" s="36">
        <v>48702</v>
      </c>
      <c r="D28" s="15">
        <v>0</v>
      </c>
      <c r="E28" s="50">
        <v>0</v>
      </c>
      <c r="F28" s="37">
        <f t="shared" si="13"/>
        <v>48702</v>
      </c>
      <c r="G28" s="36">
        <v>1285</v>
      </c>
      <c r="H28" s="17">
        <f t="shared" si="0"/>
        <v>2.6384953390004515</v>
      </c>
      <c r="I28" s="18"/>
    </row>
    <row r="29" spans="1:9" ht="24" x14ac:dyDescent="0.25">
      <c r="B29" s="30" t="s">
        <v>30</v>
      </c>
      <c r="C29" s="36">
        <v>39768</v>
      </c>
      <c r="D29" s="15">
        <v>0</v>
      </c>
      <c r="E29" s="50">
        <v>0</v>
      </c>
      <c r="F29" s="37">
        <f t="shared" si="13"/>
        <v>39768</v>
      </c>
      <c r="G29" s="36">
        <v>11586.72</v>
      </c>
      <c r="H29" s="17">
        <f t="shared" si="0"/>
        <v>29.135787567893782</v>
      </c>
      <c r="I29" s="18"/>
    </row>
    <row r="30" spans="1:9" s="1" customFormat="1" x14ac:dyDescent="0.25">
      <c r="B30" s="10" t="s">
        <v>31</v>
      </c>
      <c r="C30" s="35">
        <f t="shared" ref="C30:E30" si="14">SUM(C31:C32)</f>
        <v>32680245</v>
      </c>
      <c r="D30" s="11">
        <f t="shared" si="14"/>
        <v>0</v>
      </c>
      <c r="E30" s="35">
        <f t="shared" si="14"/>
        <v>0</v>
      </c>
      <c r="F30" s="35">
        <f>SUM(F31:F32)</f>
        <v>32680245</v>
      </c>
      <c r="G30" s="35">
        <f>SUM(G31:G32)</f>
        <v>46441183.100000001</v>
      </c>
      <c r="H30" s="12">
        <f t="shared" si="0"/>
        <v>142.10781804114384</v>
      </c>
      <c r="I30" s="5"/>
    </row>
    <row r="31" spans="1:9" ht="24" x14ac:dyDescent="0.25">
      <c r="B31" s="14" t="s">
        <v>32</v>
      </c>
      <c r="C31" s="37">
        <v>32680167</v>
      </c>
      <c r="D31" s="15">
        <v>0</v>
      </c>
      <c r="E31" s="50">
        <v>0</v>
      </c>
      <c r="F31" s="37">
        <f t="shared" ref="F31:F42" si="15">+C31+D31+E31</f>
        <v>32680167</v>
      </c>
      <c r="G31" s="37">
        <v>46441183.100000001</v>
      </c>
      <c r="H31" s="17">
        <f t="shared" si="0"/>
        <v>142.10815721963723</v>
      </c>
      <c r="I31" s="18"/>
    </row>
    <row r="32" spans="1:9" s="1" customFormat="1" x14ac:dyDescent="0.25">
      <c r="A32" s="6"/>
      <c r="B32" s="14" t="s">
        <v>33</v>
      </c>
      <c r="C32" s="37">
        <v>78</v>
      </c>
      <c r="D32" s="15">
        <v>0</v>
      </c>
      <c r="E32" s="50">
        <v>0</v>
      </c>
      <c r="F32" s="37">
        <f t="shared" si="15"/>
        <v>78</v>
      </c>
      <c r="G32" s="37">
        <v>0</v>
      </c>
      <c r="H32" s="17">
        <f t="shared" si="0"/>
        <v>0</v>
      </c>
      <c r="I32" s="18"/>
    </row>
    <row r="33" spans="1:9" x14ac:dyDescent="0.25">
      <c r="A33" s="1"/>
      <c r="B33" s="10" t="s">
        <v>34</v>
      </c>
      <c r="C33" s="35">
        <f t="shared" ref="C33:E33" si="16">SUM(C34:C38)</f>
        <v>0</v>
      </c>
      <c r="D33" s="11">
        <f t="shared" si="16"/>
        <v>0</v>
      </c>
      <c r="E33" s="35">
        <f t="shared" si="16"/>
        <v>0</v>
      </c>
      <c r="F33" s="35">
        <f>SUM(F34:F38)</f>
        <v>0</v>
      </c>
      <c r="G33" s="35">
        <f>SUM(G34:G38)</f>
        <v>1097155.6400000001</v>
      </c>
      <c r="H33" s="12">
        <f t="shared" ref="H33" si="17">IF(G33=0,0,IF(F33=0,100,G33/F33*100))</f>
        <v>100</v>
      </c>
      <c r="I33" s="5"/>
    </row>
    <row r="34" spans="1:9" ht="24" x14ac:dyDescent="0.25">
      <c r="B34" s="14" t="s">
        <v>35</v>
      </c>
      <c r="C34" s="37">
        <v>0</v>
      </c>
      <c r="D34" s="15">
        <v>0</v>
      </c>
      <c r="E34" s="50">
        <v>0</v>
      </c>
      <c r="F34" s="37">
        <f t="shared" si="15"/>
        <v>0</v>
      </c>
      <c r="G34" s="37">
        <v>46968.85</v>
      </c>
      <c r="H34" s="17">
        <f t="shared" si="0"/>
        <v>100</v>
      </c>
      <c r="I34" s="18"/>
    </row>
    <row r="35" spans="1:9" x14ac:dyDescent="0.25">
      <c r="B35" s="14" t="s">
        <v>36</v>
      </c>
      <c r="C35" s="37">
        <v>0</v>
      </c>
      <c r="D35" s="15">
        <v>0</v>
      </c>
      <c r="E35" s="50">
        <v>0</v>
      </c>
      <c r="F35" s="37">
        <f t="shared" si="15"/>
        <v>0</v>
      </c>
      <c r="G35" s="37">
        <v>6923.88</v>
      </c>
      <c r="H35" s="17">
        <f t="shared" si="0"/>
        <v>100</v>
      </c>
      <c r="I35" s="18"/>
    </row>
    <row r="36" spans="1:9" ht="36" x14ac:dyDescent="0.25">
      <c r="B36" s="14" t="s">
        <v>37</v>
      </c>
      <c r="C36" s="37">
        <v>0</v>
      </c>
      <c r="D36" s="15">
        <v>0</v>
      </c>
      <c r="E36" s="50">
        <v>0</v>
      </c>
      <c r="F36" s="37">
        <f t="shared" si="15"/>
        <v>0</v>
      </c>
      <c r="G36" s="37">
        <v>1041360.11</v>
      </c>
      <c r="H36" s="17">
        <f t="shared" si="0"/>
        <v>100</v>
      </c>
      <c r="I36" s="18"/>
    </row>
    <row r="37" spans="1:9" ht="24" x14ac:dyDescent="0.25">
      <c r="B37" s="14" t="s">
        <v>38</v>
      </c>
      <c r="C37" s="37">
        <v>0</v>
      </c>
      <c r="D37" s="15">
        <v>0</v>
      </c>
      <c r="E37" s="50">
        <v>0</v>
      </c>
      <c r="F37" s="37">
        <f t="shared" si="15"/>
        <v>0</v>
      </c>
      <c r="G37" s="37">
        <v>295.29000000000002</v>
      </c>
      <c r="H37" s="17">
        <f t="shared" si="0"/>
        <v>100</v>
      </c>
      <c r="I37" s="18"/>
    </row>
    <row r="38" spans="1:9" s="1" customFormat="1" ht="24" x14ac:dyDescent="0.25">
      <c r="A38" s="6"/>
      <c r="B38" s="14" t="s">
        <v>39</v>
      </c>
      <c r="C38" s="37">
        <v>0</v>
      </c>
      <c r="D38" s="15">
        <v>0</v>
      </c>
      <c r="E38" s="50">
        <v>0</v>
      </c>
      <c r="F38" s="37">
        <f t="shared" si="15"/>
        <v>0</v>
      </c>
      <c r="G38" s="37">
        <v>1607.51</v>
      </c>
      <c r="H38" s="17">
        <f t="shared" si="0"/>
        <v>100</v>
      </c>
      <c r="I38" s="18"/>
    </row>
    <row r="39" spans="1:9" ht="36" x14ac:dyDescent="0.25">
      <c r="A39" s="1"/>
      <c r="B39" s="10" t="s">
        <v>40</v>
      </c>
      <c r="C39" s="35">
        <f t="shared" ref="C39:F39" si="18">SUM(C40:C42)</f>
        <v>0</v>
      </c>
      <c r="D39" s="11">
        <f t="shared" si="18"/>
        <v>0</v>
      </c>
      <c r="E39" s="35">
        <f t="shared" si="18"/>
        <v>0</v>
      </c>
      <c r="F39" s="35">
        <f t="shared" si="18"/>
        <v>0</v>
      </c>
      <c r="G39" s="35">
        <f>SUM(G40:G42)</f>
        <v>2184.12</v>
      </c>
      <c r="H39" s="12">
        <f t="shared" si="0"/>
        <v>100</v>
      </c>
      <c r="I39" s="5"/>
    </row>
    <row r="40" spans="1:9" ht="48" x14ac:dyDescent="0.25">
      <c r="B40" s="14" t="s">
        <v>41</v>
      </c>
      <c r="C40" s="37">
        <v>0</v>
      </c>
      <c r="D40" s="15">
        <v>0</v>
      </c>
      <c r="E40" s="50">
        <v>0</v>
      </c>
      <c r="F40" s="37">
        <f t="shared" si="15"/>
        <v>0</v>
      </c>
      <c r="G40" s="37">
        <v>583.92999999999995</v>
      </c>
      <c r="H40" s="17">
        <f t="shared" si="0"/>
        <v>100</v>
      </c>
      <c r="I40" s="18"/>
    </row>
    <row r="41" spans="1:9" ht="24" x14ac:dyDescent="0.25">
      <c r="B41" s="14" t="s">
        <v>43</v>
      </c>
      <c r="C41" s="37">
        <v>0</v>
      </c>
      <c r="D41" s="15">
        <v>0</v>
      </c>
      <c r="E41" s="50">
        <v>0</v>
      </c>
      <c r="F41" s="37">
        <f t="shared" si="15"/>
        <v>0</v>
      </c>
      <c r="G41" s="37">
        <v>408.85</v>
      </c>
      <c r="H41" s="17">
        <f t="shared" si="0"/>
        <v>100</v>
      </c>
      <c r="I41" s="18"/>
    </row>
    <row r="42" spans="1:9" s="1" customFormat="1" ht="24" x14ac:dyDescent="0.25">
      <c r="A42" s="6"/>
      <c r="B42" s="14" t="s">
        <v>44</v>
      </c>
      <c r="C42" s="37">
        <v>0</v>
      </c>
      <c r="D42" s="15">
        <v>0</v>
      </c>
      <c r="E42" s="50">
        <v>0</v>
      </c>
      <c r="F42" s="37">
        <f t="shared" si="15"/>
        <v>0</v>
      </c>
      <c r="G42" s="37">
        <v>1191.3399999999999</v>
      </c>
      <c r="H42" s="17">
        <f t="shared" si="0"/>
        <v>100</v>
      </c>
      <c r="I42" s="18"/>
    </row>
    <row r="43" spans="1:9" s="1" customFormat="1" x14ac:dyDescent="0.25">
      <c r="B43" s="10" t="s">
        <v>42</v>
      </c>
      <c r="C43" s="35">
        <f t="shared" ref="C43:F43" si="19">+C44</f>
        <v>0</v>
      </c>
      <c r="D43" s="11">
        <f t="shared" si="19"/>
        <v>489944.21</v>
      </c>
      <c r="E43" s="35">
        <f>+E44</f>
        <v>2107393.85</v>
      </c>
      <c r="F43" s="35">
        <f t="shared" si="19"/>
        <v>2597338.06</v>
      </c>
      <c r="G43" s="35">
        <f>+G44</f>
        <v>570924.21</v>
      </c>
      <c r="H43" s="12">
        <f t="shared" si="0"/>
        <v>21.981128247895459</v>
      </c>
      <c r="I43" s="4"/>
    </row>
    <row r="44" spans="1:9" s="1" customFormat="1" x14ac:dyDescent="0.25">
      <c r="B44" s="10" t="s">
        <v>45</v>
      </c>
      <c r="C44" s="35">
        <f>+C45+C49</f>
        <v>0</v>
      </c>
      <c r="D44" s="11">
        <f>+D45+D49</f>
        <v>489944.21</v>
      </c>
      <c r="E44" s="35">
        <f>+E45+E49</f>
        <v>2107393.85</v>
      </c>
      <c r="F44" s="35">
        <f>+F45+F49</f>
        <v>2597338.06</v>
      </c>
      <c r="G44" s="35">
        <f>+G45+G49</f>
        <v>570924.21</v>
      </c>
      <c r="H44" s="12">
        <f t="shared" si="0"/>
        <v>21.981128247895459</v>
      </c>
      <c r="I44" s="4"/>
    </row>
    <row r="45" spans="1:9" x14ac:dyDescent="0.25">
      <c r="A45" s="1"/>
      <c r="B45" s="10" t="s">
        <v>46</v>
      </c>
      <c r="C45" s="35">
        <f>SUM(C46:C48)</f>
        <v>0</v>
      </c>
      <c r="D45" s="11">
        <f t="shared" ref="D45:H45" si="20">SUM(D46:D48)</f>
        <v>489944.21</v>
      </c>
      <c r="E45" s="35">
        <f>SUM(E46:E48)</f>
        <v>2107393.85</v>
      </c>
      <c r="F45" s="35">
        <f>SUM(F46:F48)</f>
        <v>2597338.06</v>
      </c>
      <c r="G45" s="35">
        <f t="shared" si="20"/>
        <v>570924.21</v>
      </c>
      <c r="H45" s="11">
        <f t="shared" si="20"/>
        <v>79.935475336777642</v>
      </c>
      <c r="I45" s="4"/>
    </row>
    <row r="46" spans="1:9" ht="24" x14ac:dyDescent="0.25">
      <c r="B46" s="14" t="s">
        <v>47</v>
      </c>
      <c r="C46" s="37">
        <v>0</v>
      </c>
      <c r="D46" s="15">
        <v>0</v>
      </c>
      <c r="E46" s="50">
        <v>1959991.91</v>
      </c>
      <c r="F46" s="37">
        <f t="shared" ref="F46:F48" si="21">+C46+D46+E46</f>
        <v>1959991.91</v>
      </c>
      <c r="G46" s="37">
        <v>489944.21</v>
      </c>
      <c r="H46" s="17">
        <f t="shared" si="0"/>
        <v>24.997256748881174</v>
      </c>
      <c r="I46" s="18"/>
    </row>
    <row r="47" spans="1:9" ht="24" x14ac:dyDescent="0.25">
      <c r="A47" s="21"/>
      <c r="B47" s="14" t="s">
        <v>48</v>
      </c>
      <c r="C47" s="37">
        <v>0</v>
      </c>
      <c r="D47" s="15">
        <v>0</v>
      </c>
      <c r="E47" s="50">
        <v>147401.94</v>
      </c>
      <c r="F47" s="37">
        <f t="shared" si="21"/>
        <v>147401.94</v>
      </c>
      <c r="G47" s="37">
        <v>80980</v>
      </c>
      <c r="H47" s="17">
        <f>IF(G47=0,0,IF(F47=0,100,G47/F47*100))</f>
        <v>54.938218587896472</v>
      </c>
      <c r="I47" s="18"/>
    </row>
    <row r="48" spans="1:9" x14ac:dyDescent="0.25">
      <c r="A48" s="21"/>
      <c r="B48" s="14" t="s">
        <v>49</v>
      </c>
      <c r="C48" s="37">
        <v>0</v>
      </c>
      <c r="D48" s="43">
        <v>489944.21</v>
      </c>
      <c r="E48" s="50">
        <v>0</v>
      </c>
      <c r="F48" s="37">
        <f t="shared" si="21"/>
        <v>489944.21</v>
      </c>
      <c r="G48" s="37">
        <v>0</v>
      </c>
      <c r="H48" s="17">
        <f>IF(G48=0,0,IF(F48=0,100,G48/F48*100))</f>
        <v>0</v>
      </c>
      <c r="I48" s="4"/>
    </row>
    <row r="49" spans="1:9" ht="24" x14ac:dyDescent="0.25">
      <c r="A49" s="13"/>
      <c r="B49" s="10" t="s">
        <v>50</v>
      </c>
      <c r="C49" s="38">
        <f t="shared" ref="C49:F49" si="22">C50</f>
        <v>0</v>
      </c>
      <c r="D49" s="22">
        <f t="shared" si="22"/>
        <v>0</v>
      </c>
      <c r="E49" s="38">
        <f t="shared" si="22"/>
        <v>0</v>
      </c>
      <c r="F49" s="38">
        <f t="shared" si="22"/>
        <v>0</v>
      </c>
      <c r="G49" s="38">
        <f>G50</f>
        <v>0</v>
      </c>
      <c r="H49" s="12">
        <f t="shared" ref="H49" si="23">IF(G49=0,0,IF(F49=0,100,G49/F49*100))</f>
        <v>0</v>
      </c>
      <c r="I49" s="18"/>
    </row>
    <row r="50" spans="1:9" s="1" customFormat="1" ht="24" x14ac:dyDescent="0.25">
      <c r="A50" s="21"/>
      <c r="B50" s="14" t="s">
        <v>50</v>
      </c>
      <c r="C50" s="37">
        <v>0</v>
      </c>
      <c r="D50" s="15">
        <v>0</v>
      </c>
      <c r="E50" s="50">
        <v>0</v>
      </c>
      <c r="F50" s="37">
        <v>0</v>
      </c>
      <c r="G50" s="37">
        <v>0</v>
      </c>
      <c r="H50" s="17">
        <f>IF(G50=0,0,IF(F50=0,100,G50/F50*100))</f>
        <v>0</v>
      </c>
      <c r="I50" s="4"/>
    </row>
    <row r="51" spans="1:9" x14ac:dyDescent="0.25">
      <c r="A51" s="23"/>
      <c r="B51" s="10" t="s">
        <v>51</v>
      </c>
      <c r="C51" s="35">
        <f>C52+C213+C290</f>
        <v>2805034451</v>
      </c>
      <c r="D51" s="11">
        <f>D52+D213+D290</f>
        <v>0</v>
      </c>
      <c r="E51" s="35">
        <f>E52+E213+E290</f>
        <v>0</v>
      </c>
      <c r="F51" s="35">
        <f>F52+F213+F290</f>
        <v>2805034451</v>
      </c>
      <c r="G51" s="35">
        <f>G52+G213+G290</f>
        <v>1172458278.1710005</v>
      </c>
      <c r="H51" s="12">
        <f t="shared" ref="H51:H97" si="24">IF(G51=0,0,IF(F51=0,100,G51/F51*100))</f>
        <v>41.798355729749304</v>
      </c>
      <c r="I51" s="4"/>
    </row>
    <row r="52" spans="1:9" s="1" customFormat="1" x14ac:dyDescent="0.25">
      <c r="A52" s="23"/>
      <c r="B52" s="10" t="s">
        <v>52</v>
      </c>
      <c r="C52" s="35">
        <f>C53+C66+C82+C97+C100+C109+C122+C141+C149+C152+C211</f>
        <v>2654071172</v>
      </c>
      <c r="D52" s="11">
        <f>D53+D66+D82+D97+D100+D109+D122+D141+D149+D152+D211</f>
        <v>0</v>
      </c>
      <c r="E52" s="35">
        <f>E53+E66+E82+E97+E100+E109+E122+E141+E149+E152+E211</f>
        <v>0</v>
      </c>
      <c r="F52" s="35">
        <f t="shared" ref="F52" si="25">F53+F66+F82+F97+F100+F109+F122+F141+F149+F152+F211</f>
        <v>2654071172</v>
      </c>
      <c r="G52" s="35">
        <f>G53+G66+G82+G97+G100+G109+G122+G141+G149+G152+G211</f>
        <v>1170525431.6210003</v>
      </c>
      <c r="H52" s="12">
        <f t="shared" si="24"/>
        <v>44.103015923982923</v>
      </c>
      <c r="I52" s="4"/>
    </row>
    <row r="53" spans="1:9" s="1" customFormat="1" ht="24" x14ac:dyDescent="0.25">
      <c r="B53" s="10" t="s">
        <v>53</v>
      </c>
      <c r="C53" s="35">
        <f t="shared" ref="C53:E53" si="26">SUM(C54:C65)</f>
        <v>10726613.000000002</v>
      </c>
      <c r="D53" s="11">
        <f t="shared" si="26"/>
        <v>0</v>
      </c>
      <c r="E53" s="35">
        <f t="shared" si="26"/>
        <v>0</v>
      </c>
      <c r="F53" s="35">
        <f t="shared" ref="F53" si="27">SUM(F54:F65)</f>
        <v>10726613.000000002</v>
      </c>
      <c r="G53" s="35">
        <f>SUM(G54:G65)</f>
        <v>2037769</v>
      </c>
      <c r="H53" s="12">
        <f t="shared" si="24"/>
        <v>18.9973200300971</v>
      </c>
      <c r="I53" s="18"/>
    </row>
    <row r="54" spans="1:9" s="1" customFormat="1" x14ac:dyDescent="0.25">
      <c r="A54" s="6"/>
      <c r="B54" s="30" t="s">
        <v>54</v>
      </c>
      <c r="C54" s="36">
        <v>38864.03</v>
      </c>
      <c r="D54" s="16">
        <v>0</v>
      </c>
      <c r="E54" s="50">
        <v>0</v>
      </c>
      <c r="F54" s="37">
        <f>+C54+D54+E54</f>
        <v>38864.03</v>
      </c>
      <c r="G54" s="37">
        <v>0</v>
      </c>
      <c r="H54" s="17">
        <f t="shared" si="24"/>
        <v>0</v>
      </c>
      <c r="I54" s="18"/>
    </row>
    <row r="55" spans="1:9" s="1" customFormat="1" x14ac:dyDescent="0.25">
      <c r="A55" s="6"/>
      <c r="B55" s="30" t="s">
        <v>55</v>
      </c>
      <c r="C55" s="36">
        <v>0</v>
      </c>
      <c r="D55" s="16">
        <v>0</v>
      </c>
      <c r="E55" s="50">
        <v>0</v>
      </c>
      <c r="F55" s="37">
        <f t="shared" ref="F55:F99" si="28">+C55+D55+E55</f>
        <v>0</v>
      </c>
      <c r="G55" s="37">
        <v>33135</v>
      </c>
      <c r="H55" s="17">
        <f t="shared" si="24"/>
        <v>100</v>
      </c>
      <c r="I55" s="18"/>
    </row>
    <row r="56" spans="1:9" ht="24" x14ac:dyDescent="0.25">
      <c r="B56" s="30" t="s">
        <v>56</v>
      </c>
      <c r="C56" s="36">
        <v>844.57</v>
      </c>
      <c r="D56" s="16">
        <v>0</v>
      </c>
      <c r="E56" s="50">
        <v>0</v>
      </c>
      <c r="F56" s="37">
        <f t="shared" si="28"/>
        <v>844.57</v>
      </c>
      <c r="G56" s="37">
        <v>17231</v>
      </c>
      <c r="H56" s="17">
        <f t="shared" si="24"/>
        <v>2040.2098109096937</v>
      </c>
      <c r="I56" s="18"/>
    </row>
    <row r="57" spans="1:9" x14ac:dyDescent="0.25">
      <c r="B57" s="30" t="s">
        <v>57</v>
      </c>
      <c r="C57" s="36">
        <v>527.15</v>
      </c>
      <c r="D57" s="16">
        <v>0</v>
      </c>
      <c r="E57" s="50">
        <v>0</v>
      </c>
      <c r="F57" s="37">
        <f t="shared" si="28"/>
        <v>527.15</v>
      </c>
      <c r="G57" s="37">
        <v>0</v>
      </c>
      <c r="H57" s="17">
        <f t="shared" si="24"/>
        <v>0</v>
      </c>
      <c r="I57" s="18"/>
    </row>
    <row r="58" spans="1:9" x14ac:dyDescent="0.25">
      <c r="B58" s="30" t="s">
        <v>58</v>
      </c>
      <c r="C58" s="36">
        <v>7435.26</v>
      </c>
      <c r="D58" s="16">
        <v>0</v>
      </c>
      <c r="E58" s="50">
        <v>0</v>
      </c>
      <c r="F58" s="37">
        <f t="shared" si="28"/>
        <v>7435.26</v>
      </c>
      <c r="G58" s="37">
        <v>0</v>
      </c>
      <c r="H58" s="17">
        <f t="shared" si="24"/>
        <v>0</v>
      </c>
      <c r="I58" s="18"/>
    </row>
    <row r="59" spans="1:9" ht="24" x14ac:dyDescent="0.25">
      <c r="B59" s="30" t="s">
        <v>59</v>
      </c>
      <c r="C59" s="36">
        <v>584046.86</v>
      </c>
      <c r="D59" s="16">
        <v>0</v>
      </c>
      <c r="E59" s="50">
        <v>0</v>
      </c>
      <c r="F59" s="37">
        <f t="shared" si="28"/>
        <v>584046.86</v>
      </c>
      <c r="G59" s="37">
        <v>30610</v>
      </c>
      <c r="H59" s="17">
        <f t="shared" si="24"/>
        <v>5.241017818330536</v>
      </c>
      <c r="I59" s="18"/>
    </row>
    <row r="60" spans="1:9" ht="36" x14ac:dyDescent="0.25">
      <c r="B60" s="30" t="s">
        <v>60</v>
      </c>
      <c r="C60" s="36">
        <v>5687972.6900000004</v>
      </c>
      <c r="D60" s="16">
        <v>0</v>
      </c>
      <c r="E60" s="50">
        <v>0</v>
      </c>
      <c r="F60" s="37">
        <f t="shared" si="28"/>
        <v>5687972.6900000004</v>
      </c>
      <c r="G60" s="37">
        <v>867056</v>
      </c>
      <c r="H60" s="17">
        <f t="shared" si="24"/>
        <v>15.243673752589693</v>
      </c>
      <c r="I60" s="18"/>
    </row>
    <row r="61" spans="1:9" ht="24" x14ac:dyDescent="0.25">
      <c r="B61" s="30" t="s">
        <v>61</v>
      </c>
      <c r="C61" s="36">
        <v>324883.90999999997</v>
      </c>
      <c r="D61" s="16">
        <v>0</v>
      </c>
      <c r="E61" s="50">
        <v>0</v>
      </c>
      <c r="F61" s="37">
        <f t="shared" si="28"/>
        <v>324883.90999999997</v>
      </c>
      <c r="G61" s="37">
        <v>43356</v>
      </c>
      <c r="H61" s="17">
        <f t="shared" si="24"/>
        <v>13.345074552938001</v>
      </c>
      <c r="I61" s="18"/>
    </row>
    <row r="62" spans="1:9" ht="24" x14ac:dyDescent="0.25">
      <c r="B62" s="30" t="s">
        <v>62</v>
      </c>
      <c r="C62" s="36">
        <v>485035.46</v>
      </c>
      <c r="D62" s="16">
        <v>0</v>
      </c>
      <c r="E62" s="50">
        <v>0</v>
      </c>
      <c r="F62" s="37">
        <f t="shared" si="28"/>
        <v>485035.46</v>
      </c>
      <c r="G62" s="37">
        <v>69040</v>
      </c>
      <c r="H62" s="17">
        <f t="shared" si="24"/>
        <v>14.234010849433565</v>
      </c>
      <c r="I62" s="18"/>
    </row>
    <row r="63" spans="1:9" ht="24" x14ac:dyDescent="0.25">
      <c r="B63" s="30" t="s">
        <v>63</v>
      </c>
      <c r="C63" s="36">
        <v>440410.49</v>
      </c>
      <c r="D63" s="16">
        <v>0</v>
      </c>
      <c r="E63" s="50">
        <v>0</v>
      </c>
      <c r="F63" s="37">
        <f t="shared" si="28"/>
        <v>440410.49</v>
      </c>
      <c r="G63" s="37">
        <v>99477</v>
      </c>
      <c r="H63" s="17">
        <f t="shared" si="24"/>
        <v>22.58733664586418</v>
      </c>
      <c r="I63" s="18"/>
    </row>
    <row r="64" spans="1:9" ht="24" x14ac:dyDescent="0.25">
      <c r="A64" s="18"/>
      <c r="B64" s="30" t="s">
        <v>64</v>
      </c>
      <c r="C64" s="36">
        <v>1682262.52</v>
      </c>
      <c r="D64" s="16">
        <v>0</v>
      </c>
      <c r="E64" s="50">
        <v>0</v>
      </c>
      <c r="F64" s="37">
        <f t="shared" si="28"/>
        <v>1682262.52</v>
      </c>
      <c r="G64" s="37">
        <v>583160</v>
      </c>
      <c r="H64" s="17">
        <f t="shared" si="24"/>
        <v>34.665219789833991</v>
      </c>
      <c r="I64" s="18"/>
    </row>
    <row r="65" spans="1:9" x14ac:dyDescent="0.25">
      <c r="A65" s="18"/>
      <c r="B65" s="30" t="s">
        <v>65</v>
      </c>
      <c r="C65" s="36">
        <v>1474330.06</v>
      </c>
      <c r="D65" s="16">
        <v>0</v>
      </c>
      <c r="E65" s="50">
        <v>0</v>
      </c>
      <c r="F65" s="37">
        <f t="shared" si="28"/>
        <v>1474330.06</v>
      </c>
      <c r="G65" s="37">
        <v>294704</v>
      </c>
      <c r="H65" s="17">
        <f t="shared" si="24"/>
        <v>19.989011144492299</v>
      </c>
      <c r="I65" s="4"/>
    </row>
    <row r="66" spans="1:9" s="1" customFormat="1" x14ac:dyDescent="0.25">
      <c r="A66" s="5"/>
      <c r="B66" s="10" t="s">
        <v>66</v>
      </c>
      <c r="C66" s="35">
        <f t="shared" ref="C66:F66" si="29">SUM(C67:C81)</f>
        <v>107266305</v>
      </c>
      <c r="D66" s="11">
        <f t="shared" si="29"/>
        <v>0</v>
      </c>
      <c r="E66" s="35">
        <f t="shared" si="29"/>
        <v>0</v>
      </c>
      <c r="F66" s="35">
        <f t="shared" si="29"/>
        <v>107266305</v>
      </c>
      <c r="G66" s="35">
        <f>SUM(G67:G81)</f>
        <v>44122055.830000006</v>
      </c>
      <c r="H66" s="12">
        <f t="shared" si="24"/>
        <v>41.133192599484062</v>
      </c>
      <c r="I66" s="18"/>
    </row>
    <row r="67" spans="1:9" x14ac:dyDescent="0.25">
      <c r="B67" s="31" t="s">
        <v>67</v>
      </c>
      <c r="C67" s="39">
        <v>2470819.35</v>
      </c>
      <c r="D67" s="16">
        <v>0</v>
      </c>
      <c r="E67" s="50">
        <v>0</v>
      </c>
      <c r="F67" s="37">
        <f t="shared" si="28"/>
        <v>2470819.35</v>
      </c>
      <c r="G67" s="37">
        <v>3223804</v>
      </c>
      <c r="H67" s="17">
        <f t="shared" si="24"/>
        <v>130.47509928234939</v>
      </c>
      <c r="I67" s="18"/>
    </row>
    <row r="68" spans="1:9" ht="24" x14ac:dyDescent="0.25">
      <c r="B68" s="31" t="s">
        <v>68</v>
      </c>
      <c r="C68" s="39">
        <v>57913443.710000001</v>
      </c>
      <c r="D68" s="16">
        <v>0</v>
      </c>
      <c r="E68" s="50">
        <v>0</v>
      </c>
      <c r="F68" s="37">
        <f t="shared" si="28"/>
        <v>57913443.710000001</v>
      </c>
      <c r="G68" s="37">
        <v>24688332</v>
      </c>
      <c r="H68" s="17">
        <f t="shared" si="24"/>
        <v>42.629708092694599</v>
      </c>
      <c r="I68" s="18"/>
    </row>
    <row r="69" spans="1:9" x14ac:dyDescent="0.25">
      <c r="B69" s="31" t="s">
        <v>69</v>
      </c>
      <c r="C69" s="39">
        <v>27509608.77</v>
      </c>
      <c r="D69" s="16">
        <v>0</v>
      </c>
      <c r="E69" s="50">
        <v>0</v>
      </c>
      <c r="F69" s="37">
        <f t="shared" si="28"/>
        <v>27509608.77</v>
      </c>
      <c r="G69" s="47">
        <v>13315327</v>
      </c>
      <c r="H69" s="17">
        <f t="shared" si="24"/>
        <v>48.402458614826749</v>
      </c>
      <c r="I69" s="18"/>
    </row>
    <row r="70" spans="1:9" x14ac:dyDescent="0.25">
      <c r="B70" s="31" t="s">
        <v>70</v>
      </c>
      <c r="C70" s="39">
        <v>1613868.89</v>
      </c>
      <c r="D70" s="16">
        <v>0</v>
      </c>
      <c r="E70" s="50">
        <v>0</v>
      </c>
      <c r="F70" s="37">
        <f t="shared" si="28"/>
        <v>1613868.89</v>
      </c>
      <c r="G70" s="37">
        <v>497882</v>
      </c>
      <c r="H70" s="17">
        <f t="shared" si="24"/>
        <v>30.850213613077333</v>
      </c>
      <c r="I70" s="18"/>
    </row>
    <row r="71" spans="1:9" x14ac:dyDescent="0.25">
      <c r="B71" s="31" t="s">
        <v>71</v>
      </c>
      <c r="C71" s="39">
        <v>7046827.5599999996</v>
      </c>
      <c r="D71" s="16">
        <v>0</v>
      </c>
      <c r="E71" s="50">
        <v>0</v>
      </c>
      <c r="F71" s="37">
        <f t="shared" si="28"/>
        <v>7046827.5599999996</v>
      </c>
      <c r="G71" s="37">
        <v>257150</v>
      </c>
      <c r="H71" s="17">
        <f t="shared" si="24"/>
        <v>3.6491598213593863</v>
      </c>
      <c r="I71" s="18"/>
    </row>
    <row r="72" spans="1:9" x14ac:dyDescent="0.25">
      <c r="B72" s="31" t="s">
        <v>72</v>
      </c>
      <c r="C72" s="39">
        <v>989778.3</v>
      </c>
      <c r="D72" s="16">
        <v>0</v>
      </c>
      <c r="E72" s="50">
        <v>0</v>
      </c>
      <c r="F72" s="37">
        <f t="shared" si="28"/>
        <v>989778.3</v>
      </c>
      <c r="G72" s="37">
        <v>373700</v>
      </c>
      <c r="H72" s="17">
        <f t="shared" si="24"/>
        <v>37.755929787508983</v>
      </c>
      <c r="I72" s="18"/>
    </row>
    <row r="73" spans="1:9" ht="24" x14ac:dyDescent="0.25">
      <c r="B73" s="31" t="s">
        <v>73</v>
      </c>
      <c r="C73" s="39">
        <v>99116.33</v>
      </c>
      <c r="D73" s="16">
        <v>0</v>
      </c>
      <c r="E73" s="50">
        <v>0</v>
      </c>
      <c r="F73" s="37">
        <f t="shared" si="28"/>
        <v>99116.33</v>
      </c>
      <c r="G73" s="37">
        <v>7560</v>
      </c>
      <c r="H73" s="17">
        <f t="shared" si="24"/>
        <v>7.6274010549018518</v>
      </c>
      <c r="I73" s="18"/>
    </row>
    <row r="74" spans="1:9" x14ac:dyDescent="0.25">
      <c r="B74" s="31" t="s">
        <v>74</v>
      </c>
      <c r="C74" s="39">
        <v>548199.15</v>
      </c>
      <c r="D74" s="16">
        <v>0</v>
      </c>
      <c r="E74" s="50">
        <v>0</v>
      </c>
      <c r="F74" s="37">
        <f t="shared" si="28"/>
        <v>548199.15</v>
      </c>
      <c r="G74" s="37">
        <v>82409</v>
      </c>
      <c r="H74" s="17">
        <f t="shared" si="24"/>
        <v>15.032675625272313</v>
      </c>
      <c r="I74" s="18"/>
    </row>
    <row r="75" spans="1:9" ht="24" x14ac:dyDescent="0.25">
      <c r="B75" s="31" t="s">
        <v>75</v>
      </c>
      <c r="C75" s="39">
        <v>1004483.3</v>
      </c>
      <c r="D75" s="16">
        <v>0</v>
      </c>
      <c r="E75" s="50">
        <v>0</v>
      </c>
      <c r="F75" s="37">
        <f t="shared" si="28"/>
        <v>1004483.3</v>
      </c>
      <c r="G75" s="37">
        <v>94545</v>
      </c>
      <c r="H75" s="17">
        <f t="shared" si="24"/>
        <v>9.4123018272180321</v>
      </c>
      <c r="I75" s="18"/>
    </row>
    <row r="76" spans="1:9" ht="24" x14ac:dyDescent="0.25">
      <c r="B76" s="31" t="s">
        <v>76</v>
      </c>
      <c r="C76" s="39">
        <v>2568681.2400000002</v>
      </c>
      <c r="D76" s="16">
        <v>0</v>
      </c>
      <c r="E76" s="50">
        <v>0</v>
      </c>
      <c r="F76" s="37">
        <f t="shared" si="28"/>
        <v>2568681.2400000002</v>
      </c>
      <c r="G76" s="37">
        <v>1147389.77</v>
      </c>
      <c r="H76" s="17">
        <f t="shared" si="24"/>
        <v>44.668437334015024</v>
      </c>
      <c r="I76" s="18"/>
    </row>
    <row r="77" spans="1:9" s="1" customFormat="1" x14ac:dyDescent="0.25">
      <c r="A77" s="6"/>
      <c r="B77" s="31" t="s">
        <v>77</v>
      </c>
      <c r="C77" s="39">
        <v>169.37</v>
      </c>
      <c r="D77" s="16">
        <v>0</v>
      </c>
      <c r="E77" s="50">
        <v>0</v>
      </c>
      <c r="F77" s="37">
        <f t="shared" si="28"/>
        <v>169.37</v>
      </c>
      <c r="G77" s="37">
        <v>0</v>
      </c>
      <c r="H77" s="17">
        <f t="shared" si="24"/>
        <v>0</v>
      </c>
      <c r="I77" s="18"/>
    </row>
    <row r="78" spans="1:9" ht="24" x14ac:dyDescent="0.25">
      <c r="B78" s="31" t="s">
        <v>78</v>
      </c>
      <c r="C78" s="39">
        <v>5449341.3099999996</v>
      </c>
      <c r="D78" s="16">
        <v>0</v>
      </c>
      <c r="E78" s="50">
        <v>0</v>
      </c>
      <c r="F78" s="37">
        <f t="shared" si="28"/>
        <v>5449341.3099999996</v>
      </c>
      <c r="G78" s="37">
        <v>427660</v>
      </c>
      <c r="H78" s="17">
        <f t="shared" si="24"/>
        <v>7.8479209811139556</v>
      </c>
      <c r="I78" s="18"/>
    </row>
    <row r="79" spans="1:9" ht="24" x14ac:dyDescent="0.25">
      <c r="B79" s="31" t="s">
        <v>79</v>
      </c>
      <c r="C79" s="39">
        <v>26687.45</v>
      </c>
      <c r="D79" s="16">
        <v>0</v>
      </c>
      <c r="E79" s="50">
        <v>0</v>
      </c>
      <c r="F79" s="37">
        <f t="shared" si="28"/>
        <v>26687.45</v>
      </c>
      <c r="G79" s="37">
        <v>0</v>
      </c>
      <c r="H79" s="17">
        <f t="shared" si="24"/>
        <v>0</v>
      </c>
      <c r="I79" s="18"/>
    </row>
    <row r="80" spans="1:9" ht="24" x14ac:dyDescent="0.25">
      <c r="B80" s="31" t="s">
        <v>80</v>
      </c>
      <c r="C80" s="39">
        <v>19862.05</v>
      </c>
      <c r="D80" s="16">
        <v>0</v>
      </c>
      <c r="E80" s="50">
        <v>0</v>
      </c>
      <c r="F80" s="37">
        <f t="shared" si="28"/>
        <v>19862.05</v>
      </c>
      <c r="G80" s="37">
        <v>0</v>
      </c>
      <c r="H80" s="17">
        <f t="shared" si="24"/>
        <v>0</v>
      </c>
      <c r="I80" s="18"/>
    </row>
    <row r="81" spans="1:9" x14ac:dyDescent="0.25">
      <c r="B81" s="31" t="s">
        <v>81</v>
      </c>
      <c r="C81" s="39">
        <v>5418.22</v>
      </c>
      <c r="D81" s="16">
        <v>0</v>
      </c>
      <c r="E81" s="50">
        <v>0</v>
      </c>
      <c r="F81" s="37">
        <f t="shared" si="28"/>
        <v>5418.22</v>
      </c>
      <c r="G81" s="37">
        <v>6297.06</v>
      </c>
      <c r="H81" s="17">
        <f t="shared" si="24"/>
        <v>116.2200870396551</v>
      </c>
      <c r="I81" s="4"/>
    </row>
    <row r="82" spans="1:9" x14ac:dyDescent="0.25">
      <c r="A82" s="1"/>
      <c r="B82" s="10" t="s">
        <v>82</v>
      </c>
      <c r="C82" s="35">
        <f t="shared" ref="C82:F82" si="30">SUM(C83:C96)</f>
        <v>1868982952</v>
      </c>
      <c r="D82" s="11">
        <f t="shared" si="30"/>
        <v>0</v>
      </c>
      <c r="E82" s="35">
        <f t="shared" si="30"/>
        <v>0</v>
      </c>
      <c r="F82" s="35">
        <f t="shared" si="30"/>
        <v>1868982952</v>
      </c>
      <c r="G82" s="35">
        <f>SUM(G83:G96)</f>
        <v>964784478.00999999</v>
      </c>
      <c r="H82" s="12">
        <f t="shared" si="24"/>
        <v>51.620828160983677</v>
      </c>
      <c r="I82" s="18"/>
    </row>
    <row r="83" spans="1:9" x14ac:dyDescent="0.25">
      <c r="B83" s="31" t="s">
        <v>72</v>
      </c>
      <c r="C83" s="39">
        <v>428127720.51999998</v>
      </c>
      <c r="D83" s="16">
        <v>0</v>
      </c>
      <c r="E83" s="50">
        <v>0</v>
      </c>
      <c r="F83" s="37">
        <f t="shared" si="28"/>
        <v>428127720.51999998</v>
      </c>
      <c r="G83" s="37">
        <v>125087142</v>
      </c>
      <c r="H83" s="17">
        <f t="shared" si="24"/>
        <v>29.217248966749992</v>
      </c>
      <c r="I83" s="18"/>
    </row>
    <row r="84" spans="1:9" s="1" customFormat="1" x14ac:dyDescent="0.25">
      <c r="A84" s="6"/>
      <c r="B84" s="31" t="s">
        <v>83</v>
      </c>
      <c r="C84" s="39">
        <v>1149267261.76</v>
      </c>
      <c r="D84" s="16">
        <v>0</v>
      </c>
      <c r="E84" s="50">
        <v>0</v>
      </c>
      <c r="F84" s="37">
        <f t="shared" si="28"/>
        <v>1149267261.76</v>
      </c>
      <c r="G84" s="37">
        <v>795298397.29999995</v>
      </c>
      <c r="H84" s="17">
        <f t="shared" si="24"/>
        <v>69.200474403323</v>
      </c>
      <c r="I84" s="18"/>
    </row>
    <row r="85" spans="1:9" x14ac:dyDescent="0.25">
      <c r="B85" s="31" t="s">
        <v>84</v>
      </c>
      <c r="C85" s="39">
        <v>34477929.5</v>
      </c>
      <c r="D85" s="16">
        <v>0</v>
      </c>
      <c r="E85" s="50">
        <v>0</v>
      </c>
      <c r="F85" s="37">
        <f t="shared" si="28"/>
        <v>34477929.5</v>
      </c>
      <c r="G85" s="37">
        <v>9925553</v>
      </c>
      <c r="H85" s="17">
        <f t="shared" si="24"/>
        <v>28.788135320016821</v>
      </c>
      <c r="I85" s="18"/>
    </row>
    <row r="86" spans="1:9" x14ac:dyDescent="0.25">
      <c r="B86" s="31" t="s">
        <v>85</v>
      </c>
      <c r="C86" s="39">
        <v>457358.76</v>
      </c>
      <c r="D86" s="16">
        <v>0</v>
      </c>
      <c r="E86" s="50">
        <v>0</v>
      </c>
      <c r="F86" s="37">
        <f t="shared" si="28"/>
        <v>457358.76</v>
      </c>
      <c r="G86" s="37">
        <v>93568</v>
      </c>
      <c r="H86" s="17">
        <f t="shared" si="24"/>
        <v>20.458337782794409</v>
      </c>
      <c r="I86" s="18"/>
    </row>
    <row r="87" spans="1:9" x14ac:dyDescent="0.25">
      <c r="B87" s="31" t="s">
        <v>86</v>
      </c>
      <c r="C87" s="39">
        <v>2143.58</v>
      </c>
      <c r="D87" s="16">
        <v>0</v>
      </c>
      <c r="E87" s="50">
        <v>0</v>
      </c>
      <c r="F87" s="37">
        <f t="shared" si="28"/>
        <v>2143.58</v>
      </c>
      <c r="G87" s="37">
        <v>501</v>
      </c>
      <c r="H87" s="17">
        <f t="shared" si="24"/>
        <v>23.37211580626802</v>
      </c>
      <c r="I87" s="18"/>
    </row>
    <row r="88" spans="1:9" x14ac:dyDescent="0.25">
      <c r="B88" s="31" t="s">
        <v>71</v>
      </c>
      <c r="C88" s="39">
        <v>192230564.40000001</v>
      </c>
      <c r="D88" s="16">
        <v>0</v>
      </c>
      <c r="E88" s="50">
        <v>0</v>
      </c>
      <c r="F88" s="37">
        <f t="shared" si="28"/>
        <v>192230564.40000001</v>
      </c>
      <c r="G88" s="37">
        <v>11110401.710000001</v>
      </c>
      <c r="H88" s="17">
        <f t="shared" si="24"/>
        <v>5.7797269360771857</v>
      </c>
      <c r="I88" s="18"/>
    </row>
    <row r="89" spans="1:9" x14ac:dyDescent="0.25">
      <c r="B89" s="31" t="s">
        <v>77</v>
      </c>
      <c r="C89" s="39">
        <v>1218196.6000000001</v>
      </c>
      <c r="D89" s="16">
        <v>0</v>
      </c>
      <c r="E89" s="50">
        <v>0</v>
      </c>
      <c r="F89" s="37">
        <f t="shared" si="28"/>
        <v>1218196.6000000001</v>
      </c>
      <c r="G89" s="37">
        <v>403715</v>
      </c>
      <c r="H89" s="17">
        <f t="shared" si="24"/>
        <v>33.140381445819173</v>
      </c>
      <c r="I89" s="18"/>
    </row>
    <row r="90" spans="1:9" x14ac:dyDescent="0.25">
      <c r="B90" s="31" t="s">
        <v>87</v>
      </c>
      <c r="C90" s="39">
        <v>28643865.039999999</v>
      </c>
      <c r="D90" s="16">
        <v>0</v>
      </c>
      <c r="E90" s="50">
        <v>0</v>
      </c>
      <c r="F90" s="37">
        <f t="shared" si="28"/>
        <v>28643865.039999999</v>
      </c>
      <c r="G90" s="37">
        <v>11571424</v>
      </c>
      <c r="H90" s="17">
        <f t="shared" si="24"/>
        <v>40.397565006820741</v>
      </c>
      <c r="I90" s="18"/>
    </row>
    <row r="91" spans="1:9" x14ac:dyDescent="0.25">
      <c r="B91" s="32" t="s">
        <v>88</v>
      </c>
      <c r="C91" s="39">
        <v>18955.89</v>
      </c>
      <c r="D91" s="16">
        <v>0</v>
      </c>
      <c r="E91" s="50">
        <v>0</v>
      </c>
      <c r="F91" s="37">
        <f t="shared" si="28"/>
        <v>18955.89</v>
      </c>
      <c r="G91" s="37">
        <v>0</v>
      </c>
      <c r="H91" s="17">
        <f t="shared" si="24"/>
        <v>0</v>
      </c>
      <c r="I91" s="18"/>
    </row>
    <row r="92" spans="1:9" x14ac:dyDescent="0.25">
      <c r="B92" s="31" t="s">
        <v>89</v>
      </c>
      <c r="C92" s="39">
        <v>336448.22</v>
      </c>
      <c r="D92" s="16">
        <v>0</v>
      </c>
      <c r="E92" s="50">
        <v>0</v>
      </c>
      <c r="F92" s="37">
        <f t="shared" si="28"/>
        <v>336448.22</v>
      </c>
      <c r="G92" s="37">
        <v>131376</v>
      </c>
      <c r="H92" s="17">
        <f t="shared" si="24"/>
        <v>39.047910552179474</v>
      </c>
      <c r="I92" s="18"/>
    </row>
    <row r="93" spans="1:9" ht="24" x14ac:dyDescent="0.25">
      <c r="B93" s="31" t="s">
        <v>90</v>
      </c>
      <c r="C93" s="39">
        <v>1008747.36</v>
      </c>
      <c r="D93" s="16">
        <v>0</v>
      </c>
      <c r="E93" s="50">
        <v>0</v>
      </c>
      <c r="F93" s="37">
        <f t="shared" si="28"/>
        <v>1008747.36</v>
      </c>
      <c r="G93" s="37">
        <v>942456</v>
      </c>
      <c r="H93" s="17">
        <f t="shared" si="24"/>
        <v>93.428348600585181</v>
      </c>
      <c r="I93" s="18"/>
    </row>
    <row r="94" spans="1:9" ht="36" x14ac:dyDescent="0.25">
      <c r="B94" s="31" t="s">
        <v>91</v>
      </c>
      <c r="C94" s="39">
        <v>23338325.23</v>
      </c>
      <c r="D94" s="16">
        <v>0</v>
      </c>
      <c r="E94" s="50">
        <v>0</v>
      </c>
      <c r="F94" s="37">
        <f t="shared" si="28"/>
        <v>23338325.23</v>
      </c>
      <c r="G94" s="37">
        <v>8208772</v>
      </c>
      <c r="H94" s="17">
        <f t="shared" si="24"/>
        <v>35.172926587928949</v>
      </c>
      <c r="I94" s="18"/>
    </row>
    <row r="95" spans="1:9" ht="24" x14ac:dyDescent="0.25">
      <c r="B95" s="31" t="s">
        <v>92</v>
      </c>
      <c r="C95" s="39">
        <v>9858839.1899999995</v>
      </c>
      <c r="D95" s="16">
        <v>0</v>
      </c>
      <c r="E95" s="50">
        <v>0</v>
      </c>
      <c r="F95" s="37">
        <f t="shared" si="28"/>
        <v>9858839.1899999995</v>
      </c>
      <c r="G95" s="37">
        <v>2011172</v>
      </c>
      <c r="H95" s="17">
        <f t="shared" si="24"/>
        <v>20.399683585872548</v>
      </c>
      <c r="I95" s="18"/>
    </row>
    <row r="96" spans="1:9" x14ac:dyDescent="0.25">
      <c r="B96" s="54" t="s">
        <v>93</v>
      </c>
      <c r="C96" s="39">
        <v>-3404.05</v>
      </c>
      <c r="D96" s="16">
        <v>0</v>
      </c>
      <c r="E96" s="50">
        <v>0</v>
      </c>
      <c r="F96" s="37">
        <f t="shared" si="28"/>
        <v>-3404.05</v>
      </c>
      <c r="G96" s="37">
        <v>0</v>
      </c>
      <c r="H96" s="17">
        <f t="shared" si="24"/>
        <v>0</v>
      </c>
      <c r="I96" s="4"/>
    </row>
    <row r="97" spans="1:9" s="1" customFormat="1" ht="24" x14ac:dyDescent="0.25">
      <c r="B97" s="10" t="s">
        <v>94</v>
      </c>
      <c r="C97" s="35">
        <f t="shared" ref="C97:F97" si="31">SUM(C98:C99)</f>
        <v>290180059</v>
      </c>
      <c r="D97" s="11">
        <f t="shared" si="31"/>
        <v>0</v>
      </c>
      <c r="E97" s="35">
        <f t="shared" si="31"/>
        <v>0</v>
      </c>
      <c r="F97" s="35">
        <f t="shared" si="31"/>
        <v>290180059</v>
      </c>
      <c r="G97" s="35">
        <f>SUM(G98:G99)</f>
        <v>69141489</v>
      </c>
      <c r="H97" s="12">
        <f t="shared" si="24"/>
        <v>23.827098677376725</v>
      </c>
      <c r="I97" s="18"/>
    </row>
    <row r="98" spans="1:9" s="1" customFormat="1" x14ac:dyDescent="0.25">
      <c r="A98" s="6"/>
      <c r="B98" s="31" t="s">
        <v>95</v>
      </c>
      <c r="C98" s="39">
        <v>289031434.22000003</v>
      </c>
      <c r="D98" s="16">
        <v>0</v>
      </c>
      <c r="E98" s="50">
        <v>0</v>
      </c>
      <c r="F98" s="37">
        <f t="shared" si="28"/>
        <v>289031434.22000003</v>
      </c>
      <c r="G98" s="37">
        <v>68794103</v>
      </c>
      <c r="H98" s="17">
        <f>IF(G98=0,0,IF(F98=0,100,G98/F98*100))</f>
        <v>23.801599014879631</v>
      </c>
      <c r="I98" s="18"/>
    </row>
    <row r="99" spans="1:9" x14ac:dyDescent="0.25">
      <c r="B99" s="31" t="s">
        <v>96</v>
      </c>
      <c r="C99" s="39">
        <v>1148624.78</v>
      </c>
      <c r="D99" s="16">
        <v>0</v>
      </c>
      <c r="E99" s="50">
        <v>0</v>
      </c>
      <c r="F99" s="37">
        <f t="shared" si="28"/>
        <v>1148624.78</v>
      </c>
      <c r="G99" s="37">
        <v>347386</v>
      </c>
      <c r="H99" s="17">
        <f t="shared" ref="H99:H163" si="32">IF(G99=0,0,IF(F99=0,100,G99/F99*100))</f>
        <v>30.243644926413655</v>
      </c>
      <c r="I99" s="4"/>
    </row>
    <row r="100" spans="1:9" x14ac:dyDescent="0.25">
      <c r="A100" s="1"/>
      <c r="B100" s="10" t="s">
        <v>97</v>
      </c>
      <c r="C100" s="35">
        <f t="shared" ref="C100:F100" si="33">SUM(C101:C108)</f>
        <v>1745543.0000000002</v>
      </c>
      <c r="D100" s="11">
        <f t="shared" si="33"/>
        <v>0</v>
      </c>
      <c r="E100" s="35">
        <f t="shared" si="33"/>
        <v>0</v>
      </c>
      <c r="F100" s="35">
        <f t="shared" si="33"/>
        <v>1745543.0000000002</v>
      </c>
      <c r="G100" s="35">
        <f>SUM(G101:G108)</f>
        <v>707617</v>
      </c>
      <c r="H100" s="12">
        <f t="shared" si="32"/>
        <v>40.53850291857605</v>
      </c>
      <c r="I100" s="18"/>
    </row>
    <row r="101" spans="1:9" s="1" customFormat="1" x14ac:dyDescent="0.25">
      <c r="A101" s="6"/>
      <c r="B101" s="31" t="s">
        <v>98</v>
      </c>
      <c r="C101" s="39">
        <v>606094.77</v>
      </c>
      <c r="D101" s="16">
        <v>0</v>
      </c>
      <c r="E101" s="50">
        <v>0</v>
      </c>
      <c r="F101" s="37">
        <f t="shared" ref="F101:F117" si="34">+C101+D101+E101</f>
        <v>606094.77</v>
      </c>
      <c r="G101" s="37">
        <v>165620</v>
      </c>
      <c r="H101" s="17">
        <f t="shared" si="32"/>
        <v>27.325759633266593</v>
      </c>
      <c r="I101" s="18"/>
    </row>
    <row r="102" spans="1:9" ht="24" x14ac:dyDescent="0.25">
      <c r="B102" s="31" t="s">
        <v>99</v>
      </c>
      <c r="C102" s="39">
        <v>132386.31</v>
      </c>
      <c r="D102" s="16">
        <v>0</v>
      </c>
      <c r="E102" s="50">
        <v>0</v>
      </c>
      <c r="F102" s="37">
        <f t="shared" si="34"/>
        <v>132386.31</v>
      </c>
      <c r="G102" s="37">
        <v>25480</v>
      </c>
      <c r="H102" s="17">
        <f t="shared" si="32"/>
        <v>19.246703076775841</v>
      </c>
      <c r="I102" s="18"/>
    </row>
    <row r="103" spans="1:9" ht="35.25" customHeight="1" x14ac:dyDescent="0.25">
      <c r="B103" s="31" t="s">
        <v>100</v>
      </c>
      <c r="C103" s="39">
        <v>63508.65</v>
      </c>
      <c r="D103" s="16">
        <v>0</v>
      </c>
      <c r="E103" s="50">
        <v>0</v>
      </c>
      <c r="F103" s="37">
        <f t="shared" si="34"/>
        <v>63508.65</v>
      </c>
      <c r="G103" s="37">
        <v>0</v>
      </c>
      <c r="H103" s="17">
        <f t="shared" si="32"/>
        <v>0</v>
      </c>
      <c r="I103" s="18"/>
    </row>
    <row r="104" spans="1:9" ht="33" customHeight="1" x14ac:dyDescent="0.25">
      <c r="B104" s="31" t="s">
        <v>101</v>
      </c>
      <c r="C104" s="39">
        <v>10641.37</v>
      </c>
      <c r="D104" s="16">
        <v>0</v>
      </c>
      <c r="E104" s="50">
        <v>0</v>
      </c>
      <c r="F104" s="37">
        <f t="shared" si="34"/>
        <v>10641.37</v>
      </c>
      <c r="G104" s="37">
        <v>193887</v>
      </c>
      <c r="H104" s="17">
        <f t="shared" si="32"/>
        <v>1822.011639478751</v>
      </c>
      <c r="I104" s="18"/>
    </row>
    <row r="105" spans="1:9" ht="36" x14ac:dyDescent="0.25">
      <c r="B105" s="31" t="s">
        <v>102</v>
      </c>
      <c r="C105" s="39">
        <v>284870.39</v>
      </c>
      <c r="D105" s="16">
        <v>0</v>
      </c>
      <c r="E105" s="50">
        <v>0</v>
      </c>
      <c r="F105" s="37">
        <f t="shared" si="34"/>
        <v>284870.39</v>
      </c>
      <c r="G105" s="37">
        <v>36017</v>
      </c>
      <c r="H105" s="17">
        <f t="shared" si="32"/>
        <v>12.643293674712911</v>
      </c>
      <c r="I105" s="18"/>
    </row>
    <row r="106" spans="1:9" ht="36" x14ac:dyDescent="0.25">
      <c r="B106" s="31" t="s">
        <v>103</v>
      </c>
      <c r="C106" s="39">
        <v>315878.69</v>
      </c>
      <c r="D106" s="16">
        <v>0</v>
      </c>
      <c r="E106" s="50">
        <v>0</v>
      </c>
      <c r="F106" s="37">
        <f t="shared" si="34"/>
        <v>315878.69</v>
      </c>
      <c r="G106" s="37">
        <v>138546</v>
      </c>
      <c r="H106" s="17">
        <f t="shared" si="32"/>
        <v>43.860508602210551</v>
      </c>
      <c r="I106" s="18"/>
    </row>
    <row r="107" spans="1:9" ht="24" x14ac:dyDescent="0.25">
      <c r="B107" s="31" t="s">
        <v>104</v>
      </c>
      <c r="C107" s="39">
        <v>322663.5</v>
      </c>
      <c r="D107" s="16">
        <v>0</v>
      </c>
      <c r="E107" s="50">
        <v>0</v>
      </c>
      <c r="F107" s="37">
        <f t="shared" si="34"/>
        <v>322663.5</v>
      </c>
      <c r="G107" s="37">
        <v>134676</v>
      </c>
      <c r="H107" s="17">
        <f t="shared" si="32"/>
        <v>41.738839379105471</v>
      </c>
      <c r="I107" s="18"/>
    </row>
    <row r="108" spans="1:9" ht="24" x14ac:dyDescent="0.25">
      <c r="B108" s="31" t="s">
        <v>105</v>
      </c>
      <c r="C108" s="39">
        <v>9499.32</v>
      </c>
      <c r="D108" s="16">
        <v>0</v>
      </c>
      <c r="E108" s="50">
        <v>0</v>
      </c>
      <c r="F108" s="37">
        <f t="shared" si="34"/>
        <v>9499.32</v>
      </c>
      <c r="G108" s="37">
        <v>13391</v>
      </c>
      <c r="H108" s="17">
        <f t="shared" si="32"/>
        <v>140.96798507682655</v>
      </c>
      <c r="I108" s="4"/>
    </row>
    <row r="109" spans="1:9" ht="24" x14ac:dyDescent="0.25">
      <c r="A109" s="1"/>
      <c r="B109" s="10" t="s">
        <v>106</v>
      </c>
      <c r="C109" s="35">
        <f t="shared" ref="C109:F109" si="35">SUM(C110:C120)</f>
        <v>168212316.99999997</v>
      </c>
      <c r="D109" s="11">
        <f t="shared" si="35"/>
        <v>0</v>
      </c>
      <c r="E109" s="35">
        <f t="shared" si="35"/>
        <v>0</v>
      </c>
      <c r="F109" s="35">
        <f t="shared" si="35"/>
        <v>168212316.99999997</v>
      </c>
      <c r="G109" s="35">
        <f>SUM(G110:G121)</f>
        <v>49684215.93</v>
      </c>
      <c r="H109" s="12">
        <f t="shared" si="32"/>
        <v>29.536609932077688</v>
      </c>
      <c r="I109" s="18"/>
    </row>
    <row r="110" spans="1:9" s="1" customFormat="1" ht="24" x14ac:dyDescent="0.25">
      <c r="A110" s="6"/>
      <c r="B110" s="31" t="s">
        <v>107</v>
      </c>
      <c r="C110" s="39">
        <v>44094746.170000002</v>
      </c>
      <c r="D110" s="16">
        <v>0</v>
      </c>
      <c r="E110" s="50">
        <v>0</v>
      </c>
      <c r="F110" s="37">
        <f t="shared" si="34"/>
        <v>44094746.170000002</v>
      </c>
      <c r="G110" s="37">
        <v>14772025</v>
      </c>
      <c r="H110" s="17">
        <f t="shared" si="32"/>
        <v>33.500646410456476</v>
      </c>
      <c r="I110" s="18"/>
    </row>
    <row r="111" spans="1:9" ht="24" x14ac:dyDescent="0.25">
      <c r="B111" s="31" t="s">
        <v>108</v>
      </c>
      <c r="C111" s="39">
        <v>75422525.019999996</v>
      </c>
      <c r="D111" s="16">
        <v>0</v>
      </c>
      <c r="E111" s="50">
        <v>0</v>
      </c>
      <c r="F111" s="37">
        <f t="shared" si="34"/>
        <v>75422525.019999996</v>
      </c>
      <c r="G111" s="37">
        <v>20444353</v>
      </c>
      <c r="H111" s="17">
        <f t="shared" si="32"/>
        <v>27.1064287420485</v>
      </c>
      <c r="I111" s="18"/>
    </row>
    <row r="112" spans="1:9" ht="24" x14ac:dyDescent="0.25">
      <c r="B112" s="31" t="s">
        <v>109</v>
      </c>
      <c r="C112" s="39">
        <v>4234</v>
      </c>
      <c r="D112" s="16">
        <v>0</v>
      </c>
      <c r="E112" s="50">
        <v>0</v>
      </c>
      <c r="F112" s="37">
        <f t="shared" si="34"/>
        <v>4234</v>
      </c>
      <c r="G112" s="37">
        <v>0</v>
      </c>
      <c r="H112" s="17">
        <f t="shared" si="32"/>
        <v>0</v>
      </c>
      <c r="I112" s="18"/>
    </row>
    <row r="113" spans="1:9" x14ac:dyDescent="0.25">
      <c r="B113" s="31" t="s">
        <v>110</v>
      </c>
      <c r="C113" s="39">
        <v>2188539.4500000002</v>
      </c>
      <c r="D113" s="16">
        <v>0</v>
      </c>
      <c r="E113" s="50">
        <v>0</v>
      </c>
      <c r="F113" s="37">
        <f t="shared" si="34"/>
        <v>2188539.4500000002</v>
      </c>
      <c r="G113" s="37">
        <v>553390</v>
      </c>
      <c r="H113" s="17">
        <f t="shared" si="32"/>
        <v>25.285813330895174</v>
      </c>
      <c r="I113" s="18"/>
    </row>
    <row r="114" spans="1:9" x14ac:dyDescent="0.25">
      <c r="B114" s="31" t="s">
        <v>111</v>
      </c>
      <c r="C114" s="39">
        <v>24607245.059999999</v>
      </c>
      <c r="D114" s="16">
        <v>0</v>
      </c>
      <c r="E114" s="50">
        <v>0</v>
      </c>
      <c r="F114" s="37">
        <f t="shared" si="34"/>
        <v>24607245.059999999</v>
      </c>
      <c r="G114" s="37">
        <v>7611773</v>
      </c>
      <c r="H114" s="17">
        <f t="shared" si="32"/>
        <v>30.933056428869492</v>
      </c>
      <c r="I114" s="18"/>
    </row>
    <row r="115" spans="1:9" x14ac:dyDescent="0.25">
      <c r="B115" s="31" t="s">
        <v>112</v>
      </c>
      <c r="C115" s="39">
        <v>21010398.370000001</v>
      </c>
      <c r="D115" s="16">
        <v>0</v>
      </c>
      <c r="E115" s="50">
        <v>0</v>
      </c>
      <c r="F115" s="37">
        <f t="shared" si="34"/>
        <v>21010398.370000001</v>
      </c>
      <c r="G115" s="37">
        <v>5810735</v>
      </c>
      <c r="H115" s="17">
        <f t="shared" si="32"/>
        <v>27.656472274685385</v>
      </c>
      <c r="I115" s="18"/>
    </row>
    <row r="116" spans="1:9" s="1" customFormat="1" ht="24" x14ac:dyDescent="0.25">
      <c r="A116" s="6"/>
      <c r="B116" s="31" t="s">
        <v>113</v>
      </c>
      <c r="C116" s="39">
        <v>673173.34</v>
      </c>
      <c r="D116" s="16">
        <v>0</v>
      </c>
      <c r="E116" s="50">
        <v>0</v>
      </c>
      <c r="F116" s="37">
        <f t="shared" si="34"/>
        <v>673173.34</v>
      </c>
      <c r="G116" s="37">
        <v>507366.93</v>
      </c>
      <c r="H116" s="17">
        <f t="shared" si="32"/>
        <v>75.369433079450232</v>
      </c>
      <c r="I116" s="18"/>
    </row>
    <row r="117" spans="1:9" ht="24" x14ac:dyDescent="0.25">
      <c r="B117" s="31" t="s">
        <v>114</v>
      </c>
      <c r="C117" s="39">
        <v>188481.54</v>
      </c>
      <c r="D117" s="16">
        <v>0</v>
      </c>
      <c r="E117" s="50">
        <v>0</v>
      </c>
      <c r="F117" s="37">
        <f t="shared" si="34"/>
        <v>188481.54</v>
      </c>
      <c r="G117" s="37">
        <v>41021</v>
      </c>
      <c r="H117" s="17">
        <f>IF(G117=0,0,IF(F117=0,100,G117/F117*100))</f>
        <v>21.763935078204476</v>
      </c>
      <c r="I117" s="18"/>
    </row>
    <row r="118" spans="1:9" ht="33.75" customHeight="1" x14ac:dyDescent="0.25">
      <c r="B118" s="31" t="s">
        <v>115</v>
      </c>
      <c r="C118" s="39">
        <v>13.26</v>
      </c>
      <c r="D118" s="16">
        <v>0</v>
      </c>
      <c r="E118" s="50">
        <v>0</v>
      </c>
      <c r="F118" s="37">
        <f t="shared" ref="F118:F182" si="36">+C118+D118+E118</f>
        <v>13.26</v>
      </c>
      <c r="G118" s="37">
        <v>0</v>
      </c>
      <c r="H118" s="17">
        <f>IF(G118=0,0,IF(F118=0,100,G118/F118*100))</f>
        <v>0</v>
      </c>
      <c r="I118" s="18"/>
    </row>
    <row r="119" spans="1:9" ht="24" x14ac:dyDescent="0.25">
      <c r="B119" s="31" t="s">
        <v>116</v>
      </c>
      <c r="C119" s="39">
        <v>8290.59</v>
      </c>
      <c r="D119" s="16">
        <v>0</v>
      </c>
      <c r="E119" s="50">
        <v>0</v>
      </c>
      <c r="F119" s="37">
        <f t="shared" si="36"/>
        <v>8290.59</v>
      </c>
      <c r="G119" s="37">
        <v>0</v>
      </c>
      <c r="H119" s="17">
        <f t="shared" si="32"/>
        <v>0</v>
      </c>
      <c r="I119" s="18"/>
    </row>
    <row r="120" spans="1:9" ht="24" x14ac:dyDescent="0.25">
      <c r="B120" s="31" t="s">
        <v>117</v>
      </c>
      <c r="C120" s="39">
        <v>14670.2</v>
      </c>
      <c r="D120" s="16">
        <v>0</v>
      </c>
      <c r="E120" s="50">
        <v>0</v>
      </c>
      <c r="F120" s="37">
        <f t="shared" si="36"/>
        <v>14670.2</v>
      </c>
      <c r="G120" s="37">
        <v>0</v>
      </c>
      <c r="H120" s="17">
        <f t="shared" si="32"/>
        <v>0</v>
      </c>
      <c r="I120" s="4"/>
    </row>
    <row r="121" spans="1:9" ht="24" x14ac:dyDescent="0.25">
      <c r="B121" s="31" t="s">
        <v>425</v>
      </c>
      <c r="C121" s="39">
        <v>0</v>
      </c>
      <c r="D121" s="16">
        <v>0</v>
      </c>
      <c r="E121" s="50">
        <v>0</v>
      </c>
      <c r="F121" s="37">
        <f t="shared" si="36"/>
        <v>0</v>
      </c>
      <c r="G121" s="37">
        <v>-56448</v>
      </c>
      <c r="H121" s="17">
        <f t="shared" si="32"/>
        <v>100</v>
      </c>
      <c r="I121" s="4"/>
    </row>
    <row r="122" spans="1:9" s="1" customFormat="1" ht="24" x14ac:dyDescent="0.25">
      <c r="B122" s="10" t="s">
        <v>118</v>
      </c>
      <c r="C122" s="35">
        <f t="shared" ref="C122:F122" si="37">SUM(C123:C140)</f>
        <v>179597372</v>
      </c>
      <c r="D122" s="11">
        <f t="shared" si="37"/>
        <v>0</v>
      </c>
      <c r="E122" s="35">
        <f t="shared" si="37"/>
        <v>0</v>
      </c>
      <c r="F122" s="35">
        <f t="shared" si="37"/>
        <v>179597372</v>
      </c>
      <c r="G122" s="35">
        <f>SUM(G123:G140)</f>
        <v>31778003.450999998</v>
      </c>
      <c r="H122" s="12">
        <f t="shared" si="32"/>
        <v>17.694024749426731</v>
      </c>
      <c r="I122" s="18"/>
    </row>
    <row r="123" spans="1:9" s="1" customFormat="1" x14ac:dyDescent="0.25">
      <c r="A123" s="6"/>
      <c r="B123" s="32" t="s">
        <v>119</v>
      </c>
      <c r="C123" s="39">
        <v>6709.61</v>
      </c>
      <c r="D123" s="16">
        <v>0</v>
      </c>
      <c r="E123" s="50">
        <v>0</v>
      </c>
      <c r="F123" s="37">
        <f t="shared" si="36"/>
        <v>6709.61</v>
      </c>
      <c r="G123" s="37">
        <v>0</v>
      </c>
      <c r="H123" s="17">
        <f t="shared" si="32"/>
        <v>0</v>
      </c>
      <c r="I123" s="18"/>
    </row>
    <row r="124" spans="1:9" x14ac:dyDescent="0.25">
      <c r="B124" s="31" t="s">
        <v>120</v>
      </c>
      <c r="C124" s="39">
        <v>4295775.07</v>
      </c>
      <c r="D124" s="16">
        <v>0</v>
      </c>
      <c r="E124" s="50">
        <v>0</v>
      </c>
      <c r="F124" s="37">
        <f t="shared" si="36"/>
        <v>4295775.07</v>
      </c>
      <c r="G124" s="37">
        <v>737250.75100000005</v>
      </c>
      <c r="H124" s="17">
        <f t="shared" si="32"/>
        <v>17.16222891064918</v>
      </c>
      <c r="I124" s="18"/>
    </row>
    <row r="125" spans="1:9" x14ac:dyDescent="0.25">
      <c r="B125" s="31" t="s">
        <v>121</v>
      </c>
      <c r="C125" s="39">
        <v>95419.63</v>
      </c>
      <c r="D125" s="16">
        <v>0</v>
      </c>
      <c r="E125" s="50">
        <v>0</v>
      </c>
      <c r="F125" s="37">
        <f t="shared" si="36"/>
        <v>95419.63</v>
      </c>
      <c r="G125" s="37">
        <v>15468.25</v>
      </c>
      <c r="H125" s="17">
        <f t="shared" si="32"/>
        <v>16.210762921633627</v>
      </c>
      <c r="I125" s="18"/>
    </row>
    <row r="126" spans="1:9" ht="36" x14ac:dyDescent="0.25">
      <c r="B126" s="31" t="s">
        <v>122</v>
      </c>
      <c r="C126" s="39">
        <v>141292932.25</v>
      </c>
      <c r="D126" s="16">
        <v>0</v>
      </c>
      <c r="E126" s="50">
        <v>0</v>
      </c>
      <c r="F126" s="37">
        <f t="shared" si="36"/>
        <v>141292932.25</v>
      </c>
      <c r="G126" s="37">
        <v>24968970</v>
      </c>
      <c r="H126" s="17">
        <f t="shared" si="32"/>
        <v>17.671775652458368</v>
      </c>
      <c r="I126" s="18"/>
    </row>
    <row r="127" spans="1:9" x14ac:dyDescent="0.25">
      <c r="B127" s="31" t="s">
        <v>123</v>
      </c>
      <c r="C127" s="39">
        <v>7451856.1699999999</v>
      </c>
      <c r="D127" s="16">
        <v>0</v>
      </c>
      <c r="E127" s="50">
        <v>0</v>
      </c>
      <c r="F127" s="37">
        <f t="shared" si="36"/>
        <v>7451856.1699999999</v>
      </c>
      <c r="G127" s="37">
        <v>1264448</v>
      </c>
      <c r="H127" s="17">
        <f t="shared" si="32"/>
        <v>16.968228735955325</v>
      </c>
      <c r="I127" s="18"/>
    </row>
    <row r="128" spans="1:9" ht="36" x14ac:dyDescent="0.25">
      <c r="B128" s="31" t="s">
        <v>124</v>
      </c>
      <c r="C128" s="39">
        <v>682360.42</v>
      </c>
      <c r="D128" s="16">
        <v>0</v>
      </c>
      <c r="E128" s="50">
        <v>0</v>
      </c>
      <c r="F128" s="37">
        <f t="shared" si="36"/>
        <v>682360.42</v>
      </c>
      <c r="G128" s="37">
        <v>120310</v>
      </c>
      <c r="H128" s="17">
        <f t="shared" si="32"/>
        <v>17.631444684320932</v>
      </c>
      <c r="I128" s="18"/>
    </row>
    <row r="129" spans="1:9" x14ac:dyDescent="0.25">
      <c r="B129" s="31" t="s">
        <v>125</v>
      </c>
      <c r="C129" s="39">
        <v>18711.86</v>
      </c>
      <c r="D129" s="16">
        <v>0</v>
      </c>
      <c r="E129" s="50">
        <v>0</v>
      </c>
      <c r="F129" s="37">
        <f t="shared" si="36"/>
        <v>18711.86</v>
      </c>
      <c r="G129" s="37">
        <v>2364</v>
      </c>
      <c r="H129" s="17">
        <f t="shared" si="32"/>
        <v>12.633698627501488</v>
      </c>
      <c r="I129" s="18"/>
    </row>
    <row r="130" spans="1:9" ht="24" x14ac:dyDescent="0.25">
      <c r="B130" s="31" t="s">
        <v>126</v>
      </c>
      <c r="C130" s="39">
        <v>20806651.609999999</v>
      </c>
      <c r="D130" s="16">
        <v>0</v>
      </c>
      <c r="E130" s="50">
        <v>0</v>
      </c>
      <c r="F130" s="37">
        <f t="shared" si="36"/>
        <v>20806651.609999999</v>
      </c>
      <c r="G130" s="37">
        <v>3483893.45</v>
      </c>
      <c r="H130" s="17">
        <f t="shared" si="32"/>
        <v>16.744133151754159</v>
      </c>
      <c r="I130" s="18"/>
    </row>
    <row r="131" spans="1:9" ht="24" x14ac:dyDescent="0.25">
      <c r="B131" s="31" t="s">
        <v>127</v>
      </c>
      <c r="C131" s="39">
        <v>46872.38</v>
      </c>
      <c r="D131" s="16">
        <v>0</v>
      </c>
      <c r="E131" s="50">
        <v>0</v>
      </c>
      <c r="F131" s="37">
        <f t="shared" si="36"/>
        <v>46872.38</v>
      </c>
      <c r="G131" s="37">
        <v>2100</v>
      </c>
      <c r="H131" s="17">
        <f t="shared" si="32"/>
        <v>4.4802504161299259</v>
      </c>
      <c r="I131" s="18"/>
    </row>
    <row r="132" spans="1:9" ht="24" x14ac:dyDescent="0.25">
      <c r="B132" s="31" t="s">
        <v>128</v>
      </c>
      <c r="C132" s="39">
        <v>4002.03</v>
      </c>
      <c r="D132" s="16">
        <v>0</v>
      </c>
      <c r="E132" s="50">
        <v>0</v>
      </c>
      <c r="F132" s="37">
        <f t="shared" si="36"/>
        <v>4002.03</v>
      </c>
      <c r="G132" s="37">
        <v>0</v>
      </c>
      <c r="H132" s="17">
        <f t="shared" si="32"/>
        <v>0</v>
      </c>
      <c r="I132" s="18"/>
    </row>
    <row r="133" spans="1:9" ht="36" x14ac:dyDescent="0.25">
      <c r="B133" s="31" t="s">
        <v>122</v>
      </c>
      <c r="C133" s="39">
        <v>1644492.23</v>
      </c>
      <c r="D133" s="16">
        <v>0</v>
      </c>
      <c r="E133" s="50">
        <v>0</v>
      </c>
      <c r="F133" s="37">
        <f t="shared" si="36"/>
        <v>1644492.23</v>
      </c>
      <c r="G133" s="37">
        <v>414498</v>
      </c>
      <c r="H133" s="17">
        <f t="shared" si="32"/>
        <v>25.205227026217088</v>
      </c>
      <c r="I133" s="18"/>
    </row>
    <row r="134" spans="1:9" ht="36" x14ac:dyDescent="0.25">
      <c r="B134" s="31" t="s">
        <v>416</v>
      </c>
      <c r="C134" s="39">
        <v>2073080.89</v>
      </c>
      <c r="D134" s="16">
        <v>0</v>
      </c>
      <c r="E134" s="50">
        <v>0</v>
      </c>
      <c r="F134" s="37">
        <f t="shared" si="36"/>
        <v>2073080.89</v>
      </c>
      <c r="G134" s="37">
        <v>408713</v>
      </c>
      <c r="H134" s="17">
        <f t="shared" si="32"/>
        <v>19.7152461330151</v>
      </c>
      <c r="I134" s="18"/>
    </row>
    <row r="135" spans="1:9" ht="24" x14ac:dyDescent="0.25">
      <c r="B135" s="31" t="s">
        <v>129</v>
      </c>
      <c r="C135" s="39">
        <v>443994.53</v>
      </c>
      <c r="D135" s="16">
        <v>0</v>
      </c>
      <c r="E135" s="50">
        <v>0</v>
      </c>
      <c r="F135" s="37">
        <f t="shared" si="36"/>
        <v>443994.53</v>
      </c>
      <c r="G135" s="37">
        <v>58420</v>
      </c>
      <c r="H135" s="17">
        <f t="shared" si="32"/>
        <v>13.157819759626316</v>
      </c>
      <c r="I135" s="18"/>
    </row>
    <row r="136" spans="1:9" x14ac:dyDescent="0.25">
      <c r="B136" s="31" t="s">
        <v>130</v>
      </c>
      <c r="C136" s="39">
        <v>1279733.1399999999</v>
      </c>
      <c r="D136" s="16">
        <v>0</v>
      </c>
      <c r="E136" s="50">
        <v>0</v>
      </c>
      <c r="F136" s="37">
        <f t="shared" si="36"/>
        <v>1279733.1399999999</v>
      </c>
      <c r="G136" s="37">
        <v>289641</v>
      </c>
      <c r="H136" s="17">
        <f t="shared" si="32"/>
        <v>22.63292173554246</v>
      </c>
      <c r="I136" s="18"/>
    </row>
    <row r="137" spans="1:9" ht="24" x14ac:dyDescent="0.25">
      <c r="B137" s="31" t="s">
        <v>131</v>
      </c>
      <c r="C137" s="39">
        <v>4655.1099999999997</v>
      </c>
      <c r="D137" s="16">
        <v>0</v>
      </c>
      <c r="E137" s="50">
        <v>0</v>
      </c>
      <c r="F137" s="37">
        <f t="shared" si="36"/>
        <v>4655.1099999999997</v>
      </c>
      <c r="G137" s="37">
        <v>950</v>
      </c>
      <c r="H137" s="17">
        <f t="shared" si="32"/>
        <v>20.407681021501105</v>
      </c>
      <c r="I137" s="18"/>
    </row>
    <row r="138" spans="1:9" ht="36" x14ac:dyDescent="0.25">
      <c r="A138" s="24"/>
      <c r="B138" s="31" t="s">
        <v>132</v>
      </c>
      <c r="C138" s="39">
        <v>27478.71</v>
      </c>
      <c r="D138" s="16">
        <v>0</v>
      </c>
      <c r="E138" s="50">
        <v>0</v>
      </c>
      <c r="F138" s="37">
        <f t="shared" si="36"/>
        <v>27478.71</v>
      </c>
      <c r="G138" s="37">
        <v>4627</v>
      </c>
      <c r="H138" s="17">
        <f t="shared" si="32"/>
        <v>16.838490598721702</v>
      </c>
      <c r="I138" s="18"/>
    </row>
    <row r="139" spans="1:9" ht="36" x14ac:dyDescent="0.25">
      <c r="A139" s="24"/>
      <c r="B139" s="31" t="s">
        <v>133</v>
      </c>
      <c r="C139" s="39">
        <v>26206.53</v>
      </c>
      <c r="D139" s="16">
        <v>0</v>
      </c>
      <c r="E139" s="50">
        <v>0</v>
      </c>
      <c r="F139" s="37">
        <f t="shared" si="36"/>
        <v>26206.53</v>
      </c>
      <c r="G139" s="37">
        <v>6350</v>
      </c>
      <c r="H139" s="17">
        <f t="shared" si="32"/>
        <v>24.230602067499969</v>
      </c>
      <c r="I139" s="18"/>
    </row>
    <row r="140" spans="1:9" x14ac:dyDescent="0.25">
      <c r="A140" s="24"/>
      <c r="B140" s="31" t="s">
        <v>134</v>
      </c>
      <c r="C140" s="39">
        <v>-603560.17000000004</v>
      </c>
      <c r="D140" s="16">
        <v>0</v>
      </c>
      <c r="E140" s="50">
        <v>0</v>
      </c>
      <c r="F140" s="37">
        <f t="shared" si="36"/>
        <v>-603560.17000000004</v>
      </c>
      <c r="G140" s="37">
        <v>0</v>
      </c>
      <c r="H140" s="17">
        <f t="shared" si="32"/>
        <v>0</v>
      </c>
      <c r="I140" s="4"/>
    </row>
    <row r="141" spans="1:9" x14ac:dyDescent="0.25">
      <c r="A141" s="23"/>
      <c r="B141" s="10" t="s">
        <v>135</v>
      </c>
      <c r="C141" s="35">
        <f t="shared" ref="C141:F141" si="38">SUM(C142:C148)</f>
        <v>10160704</v>
      </c>
      <c r="D141" s="11">
        <f t="shared" si="38"/>
        <v>0</v>
      </c>
      <c r="E141" s="35">
        <f t="shared" si="38"/>
        <v>0</v>
      </c>
      <c r="F141" s="35">
        <f t="shared" si="38"/>
        <v>10160704</v>
      </c>
      <c r="G141" s="35">
        <f>SUM(G142:G148)</f>
        <v>1542159</v>
      </c>
      <c r="H141" s="12">
        <f t="shared" si="32"/>
        <v>15.177678633291553</v>
      </c>
      <c r="I141" s="18"/>
    </row>
    <row r="142" spans="1:9" x14ac:dyDescent="0.25">
      <c r="A142" s="24"/>
      <c r="B142" s="31" t="s">
        <v>136</v>
      </c>
      <c r="C142" s="39">
        <v>3292572.17</v>
      </c>
      <c r="D142" s="16">
        <v>0</v>
      </c>
      <c r="E142" s="50">
        <v>0</v>
      </c>
      <c r="F142" s="37">
        <f t="shared" si="36"/>
        <v>3292572.17</v>
      </c>
      <c r="G142" s="37">
        <v>361952</v>
      </c>
      <c r="H142" s="17">
        <f t="shared" si="32"/>
        <v>10.992986070218775</v>
      </c>
      <c r="I142" s="18"/>
    </row>
    <row r="143" spans="1:9" x14ac:dyDescent="0.25">
      <c r="A143" s="24"/>
      <c r="B143" s="31" t="s">
        <v>137</v>
      </c>
      <c r="C143" s="39">
        <v>2279093.0499999998</v>
      </c>
      <c r="D143" s="16">
        <v>0</v>
      </c>
      <c r="E143" s="50">
        <v>0</v>
      </c>
      <c r="F143" s="37">
        <f t="shared" si="36"/>
        <v>2279093.0499999998</v>
      </c>
      <c r="G143" s="37">
        <v>415330</v>
      </c>
      <c r="H143" s="17">
        <f t="shared" si="32"/>
        <v>18.223477097611266</v>
      </c>
      <c r="I143" s="18"/>
    </row>
    <row r="144" spans="1:9" x14ac:dyDescent="0.25">
      <c r="A144" s="24"/>
      <c r="B144" s="54" t="s">
        <v>138</v>
      </c>
      <c r="C144" s="39">
        <v>45374.19</v>
      </c>
      <c r="D144" s="16">
        <v>0</v>
      </c>
      <c r="E144" s="50">
        <v>0</v>
      </c>
      <c r="F144" s="37">
        <f t="shared" si="36"/>
        <v>45374.19</v>
      </c>
      <c r="G144" s="37">
        <v>0</v>
      </c>
      <c r="H144" s="17">
        <f t="shared" si="32"/>
        <v>0</v>
      </c>
      <c r="I144" s="18"/>
    </row>
    <row r="145" spans="1:9" s="1" customFormat="1" x14ac:dyDescent="0.25">
      <c r="A145" s="24"/>
      <c r="B145" s="31" t="s">
        <v>139</v>
      </c>
      <c r="C145" s="39">
        <v>135564.98000000001</v>
      </c>
      <c r="D145" s="16">
        <v>0</v>
      </c>
      <c r="E145" s="50">
        <v>0</v>
      </c>
      <c r="F145" s="37">
        <f t="shared" si="36"/>
        <v>135564.98000000001</v>
      </c>
      <c r="G145" s="37">
        <v>17978</v>
      </c>
      <c r="H145" s="17">
        <f t="shared" si="32"/>
        <v>13.261537013467636</v>
      </c>
      <c r="I145" s="18"/>
    </row>
    <row r="146" spans="1:9" x14ac:dyDescent="0.25">
      <c r="A146" s="24"/>
      <c r="B146" s="31" t="s">
        <v>140</v>
      </c>
      <c r="C146" s="39">
        <v>24267.72</v>
      </c>
      <c r="D146" s="16">
        <v>0</v>
      </c>
      <c r="E146" s="50">
        <v>0</v>
      </c>
      <c r="F146" s="37">
        <f t="shared" si="36"/>
        <v>24267.72</v>
      </c>
      <c r="G146" s="37">
        <v>6589</v>
      </c>
      <c r="H146" s="17">
        <f t="shared" si="32"/>
        <v>27.151293982294174</v>
      </c>
      <c r="I146" s="18"/>
    </row>
    <row r="147" spans="1:9" ht="24" x14ac:dyDescent="0.25">
      <c r="A147" s="24"/>
      <c r="B147" s="31" t="s">
        <v>141</v>
      </c>
      <c r="C147" s="39">
        <v>12553.67</v>
      </c>
      <c r="D147" s="16">
        <v>0</v>
      </c>
      <c r="E147" s="50">
        <v>0</v>
      </c>
      <c r="F147" s="37">
        <f t="shared" si="36"/>
        <v>12553.67</v>
      </c>
      <c r="G147" s="37">
        <v>10810</v>
      </c>
      <c r="H147" s="17">
        <f t="shared" si="32"/>
        <v>86.110276915037602</v>
      </c>
      <c r="I147" s="18"/>
    </row>
    <row r="148" spans="1:9" ht="24" x14ac:dyDescent="0.25">
      <c r="A148" s="24"/>
      <c r="B148" s="31" t="s">
        <v>142</v>
      </c>
      <c r="C148" s="39">
        <v>4371278.22</v>
      </c>
      <c r="D148" s="16">
        <v>0</v>
      </c>
      <c r="E148" s="50">
        <v>0</v>
      </c>
      <c r="F148" s="37">
        <f t="shared" si="36"/>
        <v>4371278.22</v>
      </c>
      <c r="G148" s="37">
        <v>729500</v>
      </c>
      <c r="H148" s="17">
        <f t="shared" si="32"/>
        <v>16.688482482361877</v>
      </c>
      <c r="I148" s="4"/>
    </row>
    <row r="149" spans="1:9" ht="27.75" customHeight="1" x14ac:dyDescent="0.25">
      <c r="A149" s="23"/>
      <c r="B149" s="10" t="s">
        <v>424</v>
      </c>
      <c r="C149" s="35">
        <f t="shared" ref="C149:F149" si="39">SUM(C150:C151)</f>
        <v>61873</v>
      </c>
      <c r="D149" s="11">
        <f t="shared" si="39"/>
        <v>0</v>
      </c>
      <c r="E149" s="35">
        <f t="shared" si="39"/>
        <v>0</v>
      </c>
      <c r="F149" s="35">
        <f t="shared" si="39"/>
        <v>61873</v>
      </c>
      <c r="G149" s="35">
        <f>SUM(G150:G151)</f>
        <v>12412</v>
      </c>
      <c r="H149" s="12">
        <f t="shared" si="32"/>
        <v>20.060446398267416</v>
      </c>
      <c r="I149" s="18"/>
    </row>
    <row r="150" spans="1:9" ht="44.25" customHeight="1" x14ac:dyDescent="0.25">
      <c r="A150" s="24"/>
      <c r="B150" s="31" t="s">
        <v>143</v>
      </c>
      <c r="C150" s="39">
        <v>58668.71</v>
      </c>
      <c r="D150" s="16">
        <v>0</v>
      </c>
      <c r="E150" s="50">
        <v>0</v>
      </c>
      <c r="F150" s="37">
        <f t="shared" si="36"/>
        <v>58668.71</v>
      </c>
      <c r="G150" s="37">
        <v>12412</v>
      </c>
      <c r="H150" s="17">
        <f t="shared" si="32"/>
        <v>21.156081325122027</v>
      </c>
      <c r="I150" s="18"/>
    </row>
    <row r="151" spans="1:9" ht="21.75" customHeight="1" x14ac:dyDescent="0.25">
      <c r="A151" s="24"/>
      <c r="B151" s="31" t="s">
        <v>144</v>
      </c>
      <c r="C151" s="39">
        <v>3204.29</v>
      </c>
      <c r="D151" s="16">
        <v>0</v>
      </c>
      <c r="E151" s="50">
        <v>0</v>
      </c>
      <c r="F151" s="37">
        <f t="shared" si="36"/>
        <v>3204.29</v>
      </c>
      <c r="G151" s="37">
        <v>0</v>
      </c>
      <c r="H151" s="17">
        <f t="shared" si="32"/>
        <v>0</v>
      </c>
      <c r="I151" s="4"/>
    </row>
    <row r="152" spans="1:9" x14ac:dyDescent="0.25">
      <c r="A152" s="23"/>
      <c r="B152" s="10" t="s">
        <v>145</v>
      </c>
      <c r="C152" s="35">
        <f t="shared" ref="C152:F152" si="40">SUM(C153:C210)</f>
        <v>16264789.000000002</v>
      </c>
      <c r="D152" s="11">
        <f t="shared" si="40"/>
        <v>0</v>
      </c>
      <c r="E152" s="35">
        <f t="shared" si="40"/>
        <v>0</v>
      </c>
      <c r="F152" s="35">
        <f t="shared" si="40"/>
        <v>16264789.000000002</v>
      </c>
      <c r="G152" s="35">
        <f>SUM(G153:G210)</f>
        <v>6506995.4000000004</v>
      </c>
      <c r="H152" s="12">
        <f t="shared" si="32"/>
        <v>40.006638881082317</v>
      </c>
      <c r="I152" s="18"/>
    </row>
    <row r="153" spans="1:9" s="1" customFormat="1" x14ac:dyDescent="0.25">
      <c r="A153" s="24"/>
      <c r="B153" s="31" t="s">
        <v>146</v>
      </c>
      <c r="C153" s="39">
        <v>861.83</v>
      </c>
      <c r="D153" s="16">
        <v>0</v>
      </c>
      <c r="E153" s="50">
        <v>0</v>
      </c>
      <c r="F153" s="37">
        <f t="shared" si="36"/>
        <v>861.83</v>
      </c>
      <c r="G153" s="37">
        <v>225</v>
      </c>
      <c r="H153" s="17">
        <f t="shared" si="32"/>
        <v>26.107236926075906</v>
      </c>
      <c r="I153" s="18"/>
    </row>
    <row r="154" spans="1:9" s="1" customFormat="1" x14ac:dyDescent="0.25">
      <c r="A154" s="24"/>
      <c r="B154" s="31" t="s">
        <v>147</v>
      </c>
      <c r="C154" s="39">
        <v>264582.34000000003</v>
      </c>
      <c r="D154" s="16">
        <v>0</v>
      </c>
      <c r="E154" s="50">
        <v>0</v>
      </c>
      <c r="F154" s="37">
        <f t="shared" si="36"/>
        <v>264582.34000000003</v>
      </c>
      <c r="G154" s="37">
        <v>95198</v>
      </c>
      <c r="H154" s="17">
        <f t="shared" si="32"/>
        <v>35.980481539319662</v>
      </c>
      <c r="I154" s="18"/>
    </row>
    <row r="155" spans="1:9" s="1" customFormat="1" x14ac:dyDescent="0.25">
      <c r="A155" s="24"/>
      <c r="B155" s="31" t="s">
        <v>148</v>
      </c>
      <c r="C155" s="39">
        <v>95680.38</v>
      </c>
      <c r="D155" s="16">
        <v>0</v>
      </c>
      <c r="E155" s="50">
        <v>0</v>
      </c>
      <c r="F155" s="37">
        <f t="shared" si="36"/>
        <v>95680.38</v>
      </c>
      <c r="G155" s="37">
        <v>75494</v>
      </c>
      <c r="H155" s="17">
        <f t="shared" si="32"/>
        <v>78.902278607171084</v>
      </c>
      <c r="I155" s="18"/>
    </row>
    <row r="156" spans="1:9" s="1" customFormat="1" x14ac:dyDescent="0.25">
      <c r="A156" s="24"/>
      <c r="B156" s="32" t="s">
        <v>149</v>
      </c>
      <c r="C156" s="39">
        <v>98.2</v>
      </c>
      <c r="D156" s="16">
        <v>0</v>
      </c>
      <c r="E156" s="50">
        <v>0</v>
      </c>
      <c r="F156" s="37">
        <f t="shared" si="36"/>
        <v>98.2</v>
      </c>
      <c r="G156" s="37">
        <v>0</v>
      </c>
      <c r="H156" s="17">
        <f t="shared" si="32"/>
        <v>0</v>
      </c>
      <c r="I156" s="18"/>
    </row>
    <row r="157" spans="1:9" ht="24" x14ac:dyDescent="0.25">
      <c r="A157" s="24"/>
      <c r="B157" s="31" t="s">
        <v>150</v>
      </c>
      <c r="C157" s="39">
        <v>1158418.55</v>
      </c>
      <c r="D157" s="16">
        <v>0</v>
      </c>
      <c r="E157" s="50">
        <v>0</v>
      </c>
      <c r="F157" s="37">
        <f t="shared" si="36"/>
        <v>1158418.55</v>
      </c>
      <c r="G157" s="37">
        <v>346621</v>
      </c>
      <c r="H157" s="17">
        <f t="shared" si="32"/>
        <v>29.921913802226317</v>
      </c>
      <c r="I157" s="18"/>
    </row>
    <row r="158" spans="1:9" x14ac:dyDescent="0.25">
      <c r="A158" s="24"/>
      <c r="B158" s="31" t="s">
        <v>151</v>
      </c>
      <c r="C158" s="39">
        <v>7735.19</v>
      </c>
      <c r="D158" s="16">
        <v>0</v>
      </c>
      <c r="E158" s="50">
        <v>0</v>
      </c>
      <c r="F158" s="37">
        <f t="shared" si="36"/>
        <v>7735.19</v>
      </c>
      <c r="G158" s="37">
        <v>11030</v>
      </c>
      <c r="H158" s="17">
        <f t="shared" si="32"/>
        <v>142.59507523409252</v>
      </c>
      <c r="I158" s="18"/>
    </row>
    <row r="159" spans="1:9" ht="36" x14ac:dyDescent="0.25">
      <c r="A159" s="24"/>
      <c r="B159" s="31" t="s">
        <v>152</v>
      </c>
      <c r="C159" s="39">
        <v>30940.76</v>
      </c>
      <c r="D159" s="16">
        <v>0</v>
      </c>
      <c r="E159" s="50">
        <v>0</v>
      </c>
      <c r="F159" s="37">
        <f t="shared" si="36"/>
        <v>30940.76</v>
      </c>
      <c r="G159" s="37">
        <v>44120</v>
      </c>
      <c r="H159" s="17">
        <f t="shared" si="32"/>
        <v>142.59507523409252</v>
      </c>
      <c r="I159" s="18"/>
    </row>
    <row r="160" spans="1:9" ht="24" x14ac:dyDescent="0.25">
      <c r="A160" s="24"/>
      <c r="B160" s="31" t="s">
        <v>153</v>
      </c>
      <c r="C160" s="39">
        <v>6287819.1500000004</v>
      </c>
      <c r="D160" s="16">
        <v>0</v>
      </c>
      <c r="E160" s="50">
        <v>0</v>
      </c>
      <c r="F160" s="37">
        <f t="shared" si="36"/>
        <v>6287819.1500000004</v>
      </c>
      <c r="G160" s="37">
        <v>2881536</v>
      </c>
      <c r="H160" s="17">
        <f t="shared" si="32"/>
        <v>45.82727224271391</v>
      </c>
      <c r="I160" s="18"/>
    </row>
    <row r="161" spans="1:9" x14ac:dyDescent="0.25">
      <c r="A161" s="24"/>
      <c r="B161" s="31" t="s">
        <v>154</v>
      </c>
      <c r="C161" s="39">
        <v>8536.92</v>
      </c>
      <c r="D161" s="16">
        <v>0</v>
      </c>
      <c r="E161" s="50">
        <v>0</v>
      </c>
      <c r="F161" s="37">
        <f t="shared" si="36"/>
        <v>8536.92</v>
      </c>
      <c r="G161" s="37">
        <v>1107</v>
      </c>
      <c r="H161" s="17">
        <f t="shared" si="32"/>
        <v>12.967205971240215</v>
      </c>
      <c r="I161" s="18"/>
    </row>
    <row r="162" spans="1:9" x14ac:dyDescent="0.25">
      <c r="A162" s="24"/>
      <c r="B162" s="32" t="s">
        <v>155</v>
      </c>
      <c r="C162" s="39">
        <v>773.89</v>
      </c>
      <c r="D162" s="16">
        <v>0</v>
      </c>
      <c r="E162" s="50">
        <v>0</v>
      </c>
      <c r="F162" s="37">
        <f t="shared" si="36"/>
        <v>773.89</v>
      </c>
      <c r="G162" s="37">
        <v>0</v>
      </c>
      <c r="H162" s="17">
        <f t="shared" si="32"/>
        <v>0</v>
      </c>
      <c r="I162" s="18"/>
    </row>
    <row r="163" spans="1:9" x14ac:dyDescent="0.25">
      <c r="A163" s="24"/>
      <c r="B163" s="31" t="s">
        <v>156</v>
      </c>
      <c r="C163" s="39">
        <v>45659.24</v>
      </c>
      <c r="D163" s="16">
        <v>0</v>
      </c>
      <c r="E163" s="50">
        <v>0</v>
      </c>
      <c r="F163" s="37">
        <f t="shared" si="36"/>
        <v>45659.24</v>
      </c>
      <c r="G163" s="37">
        <v>27624</v>
      </c>
      <c r="H163" s="17">
        <f t="shared" si="32"/>
        <v>60.500349983924394</v>
      </c>
      <c r="I163" s="18"/>
    </row>
    <row r="164" spans="1:9" ht="36" x14ac:dyDescent="0.25">
      <c r="A164" s="24"/>
      <c r="B164" s="31" t="s">
        <v>157</v>
      </c>
      <c r="C164" s="39">
        <v>315.12</v>
      </c>
      <c r="D164" s="16">
        <v>0</v>
      </c>
      <c r="E164" s="50">
        <v>0</v>
      </c>
      <c r="F164" s="37">
        <f t="shared" si="36"/>
        <v>315.12</v>
      </c>
      <c r="G164" s="37">
        <v>0</v>
      </c>
      <c r="H164" s="17">
        <f t="shared" ref="H164:H227" si="41">IF(G164=0,0,IF(F164=0,100,G164/F164*100))</f>
        <v>0</v>
      </c>
      <c r="I164" s="18"/>
    </row>
    <row r="165" spans="1:9" ht="24" x14ac:dyDescent="0.25">
      <c r="A165" s="24"/>
      <c r="B165" s="31" t="s">
        <v>158</v>
      </c>
      <c r="C165" s="39">
        <v>3728.72</v>
      </c>
      <c r="D165" s="16">
        <v>0</v>
      </c>
      <c r="E165" s="50">
        <v>0</v>
      </c>
      <c r="F165" s="37">
        <f t="shared" si="36"/>
        <v>3728.72</v>
      </c>
      <c r="G165" s="37">
        <v>0</v>
      </c>
      <c r="H165" s="17">
        <f t="shared" si="41"/>
        <v>0</v>
      </c>
      <c r="I165" s="18"/>
    </row>
    <row r="166" spans="1:9" ht="24" x14ac:dyDescent="0.25">
      <c r="A166" s="24"/>
      <c r="B166" s="31" t="s">
        <v>159</v>
      </c>
      <c r="C166" s="39">
        <v>2557759.5099999998</v>
      </c>
      <c r="D166" s="16">
        <v>0</v>
      </c>
      <c r="E166" s="50">
        <v>0</v>
      </c>
      <c r="F166" s="37">
        <f t="shared" si="36"/>
        <v>2557759.5099999998</v>
      </c>
      <c r="G166" s="37">
        <v>1162061</v>
      </c>
      <c r="H166" s="17">
        <f t="shared" si="41"/>
        <v>45.432770182525886</v>
      </c>
      <c r="I166" s="18"/>
    </row>
    <row r="167" spans="1:9" ht="36" x14ac:dyDescent="0.25">
      <c r="A167" s="24"/>
      <c r="B167" s="31" t="s">
        <v>160</v>
      </c>
      <c r="C167" s="39">
        <v>99508.04</v>
      </c>
      <c r="D167" s="16">
        <v>0</v>
      </c>
      <c r="E167" s="50">
        <v>0</v>
      </c>
      <c r="F167" s="37">
        <f t="shared" si="36"/>
        <v>99508.04</v>
      </c>
      <c r="G167" s="37">
        <v>22542</v>
      </c>
      <c r="H167" s="17">
        <f t="shared" si="41"/>
        <v>22.653445892412314</v>
      </c>
      <c r="I167" s="18"/>
    </row>
    <row r="168" spans="1:9" x14ac:dyDescent="0.25">
      <c r="A168" s="24"/>
      <c r="B168" s="31" t="s">
        <v>161</v>
      </c>
      <c r="C168" s="39">
        <v>5118.2</v>
      </c>
      <c r="D168" s="16">
        <v>0</v>
      </c>
      <c r="E168" s="50">
        <v>0</v>
      </c>
      <c r="F168" s="37">
        <f t="shared" si="36"/>
        <v>5118.2</v>
      </c>
      <c r="G168" s="37">
        <v>1827</v>
      </c>
      <c r="H168" s="17">
        <f t="shared" si="41"/>
        <v>35.696143175335081</v>
      </c>
      <c r="I168" s="18"/>
    </row>
    <row r="169" spans="1:9" s="1" customFormat="1" x14ac:dyDescent="0.25">
      <c r="A169" s="24"/>
      <c r="B169" s="31" t="s">
        <v>162</v>
      </c>
      <c r="C169" s="39">
        <v>6787.62</v>
      </c>
      <c r="D169" s="16">
        <v>0</v>
      </c>
      <c r="E169" s="50">
        <v>0</v>
      </c>
      <c r="F169" s="37">
        <f t="shared" si="36"/>
        <v>6787.62</v>
      </c>
      <c r="G169" s="37">
        <v>1760</v>
      </c>
      <c r="H169" s="17">
        <f t="shared" si="41"/>
        <v>25.929559993046166</v>
      </c>
      <c r="I169" s="18"/>
    </row>
    <row r="170" spans="1:9" ht="36" x14ac:dyDescent="0.25">
      <c r="A170" s="24"/>
      <c r="B170" s="31" t="s">
        <v>163</v>
      </c>
      <c r="C170" s="39">
        <v>65882.86</v>
      </c>
      <c r="D170" s="16">
        <v>0</v>
      </c>
      <c r="E170" s="50">
        <v>0</v>
      </c>
      <c r="F170" s="37">
        <f t="shared" si="36"/>
        <v>65882.86</v>
      </c>
      <c r="G170" s="37">
        <v>18788</v>
      </c>
      <c r="H170" s="17">
        <f t="shared" si="41"/>
        <v>28.517280518787437</v>
      </c>
      <c r="I170" s="18"/>
    </row>
    <row r="171" spans="1:9" ht="36" x14ac:dyDescent="0.25">
      <c r="A171" s="24"/>
      <c r="B171" s="31" t="s">
        <v>164</v>
      </c>
      <c r="C171" s="39">
        <v>54220.35</v>
      </c>
      <c r="D171" s="16">
        <v>0</v>
      </c>
      <c r="E171" s="50">
        <v>0</v>
      </c>
      <c r="F171" s="37">
        <f t="shared" si="36"/>
        <v>54220.35</v>
      </c>
      <c r="G171" s="37">
        <v>2710</v>
      </c>
      <c r="H171" s="17">
        <f t="shared" si="41"/>
        <v>4.9981233983181594</v>
      </c>
      <c r="I171" s="18"/>
    </row>
    <row r="172" spans="1:9" ht="36" x14ac:dyDescent="0.25">
      <c r="A172" s="24"/>
      <c r="B172" s="31" t="s">
        <v>164</v>
      </c>
      <c r="C172" s="39">
        <v>8561.11</v>
      </c>
      <c r="D172" s="16">
        <v>0</v>
      </c>
      <c r="E172" s="50">
        <v>0</v>
      </c>
      <c r="F172" s="37">
        <f t="shared" si="36"/>
        <v>8561.11</v>
      </c>
      <c r="G172" s="37">
        <v>4065</v>
      </c>
      <c r="H172" s="17">
        <f t="shared" si="41"/>
        <v>47.48216060767821</v>
      </c>
      <c r="I172" s="18"/>
    </row>
    <row r="173" spans="1:9" x14ac:dyDescent="0.25">
      <c r="A173" s="24"/>
      <c r="B173" s="31" t="s">
        <v>165</v>
      </c>
      <c r="C173" s="39">
        <v>91487.039999999994</v>
      </c>
      <c r="D173" s="16">
        <v>0</v>
      </c>
      <c r="E173" s="50">
        <v>0</v>
      </c>
      <c r="F173" s="37">
        <f t="shared" si="36"/>
        <v>91487.039999999994</v>
      </c>
      <c r="G173" s="37">
        <v>3523</v>
      </c>
      <c r="H173" s="17">
        <f t="shared" si="41"/>
        <v>3.8508186514723839</v>
      </c>
      <c r="I173" s="18"/>
    </row>
    <row r="174" spans="1:9" ht="24.75" customHeight="1" x14ac:dyDescent="0.25">
      <c r="A174" s="24"/>
      <c r="B174" s="31" t="s">
        <v>166</v>
      </c>
      <c r="C174" s="39">
        <v>1083.8800000000001</v>
      </c>
      <c r="D174" s="16">
        <v>0</v>
      </c>
      <c r="E174" s="50">
        <v>0</v>
      </c>
      <c r="F174" s="37">
        <f t="shared" si="36"/>
        <v>1083.8800000000001</v>
      </c>
      <c r="G174" s="37">
        <v>530</v>
      </c>
      <c r="H174" s="17">
        <f t="shared" si="41"/>
        <v>48.898402037125877</v>
      </c>
      <c r="I174" s="18"/>
    </row>
    <row r="175" spans="1:9" ht="36" x14ac:dyDescent="0.25">
      <c r="A175" s="24"/>
      <c r="B175" s="31" t="s">
        <v>167</v>
      </c>
      <c r="C175" s="39">
        <v>5738.19</v>
      </c>
      <c r="D175" s="16">
        <v>0</v>
      </c>
      <c r="E175" s="50">
        <v>0</v>
      </c>
      <c r="F175" s="37">
        <f t="shared" si="36"/>
        <v>5738.19</v>
      </c>
      <c r="G175" s="37">
        <v>1116</v>
      </c>
      <c r="H175" s="17">
        <f t="shared" si="41"/>
        <v>19.448641470568248</v>
      </c>
      <c r="I175" s="18"/>
    </row>
    <row r="176" spans="1:9" ht="24" x14ac:dyDescent="0.25">
      <c r="A176" s="24"/>
      <c r="B176" s="31" t="s">
        <v>168</v>
      </c>
      <c r="C176" s="39">
        <v>2251.3000000000002</v>
      </c>
      <c r="D176" s="16">
        <v>0</v>
      </c>
      <c r="E176" s="50">
        <v>0</v>
      </c>
      <c r="F176" s="37">
        <f t="shared" si="36"/>
        <v>2251.3000000000002</v>
      </c>
      <c r="G176" s="37">
        <v>2500</v>
      </c>
      <c r="H176" s="17">
        <f t="shared" si="41"/>
        <v>111.04695065073513</v>
      </c>
      <c r="I176" s="18"/>
    </row>
    <row r="177" spans="1:9" ht="24" x14ac:dyDescent="0.25">
      <c r="A177" s="24"/>
      <c r="B177" s="31" t="s">
        <v>169</v>
      </c>
      <c r="C177" s="39">
        <v>501703.48</v>
      </c>
      <c r="D177" s="16">
        <v>0</v>
      </c>
      <c r="E177" s="50">
        <v>0</v>
      </c>
      <c r="F177" s="37">
        <f t="shared" si="36"/>
        <v>501703.48</v>
      </c>
      <c r="G177" s="37">
        <v>174177</v>
      </c>
      <c r="H177" s="17">
        <f t="shared" si="41"/>
        <v>34.71712016029867</v>
      </c>
      <c r="I177" s="18"/>
    </row>
    <row r="178" spans="1:9" ht="24" x14ac:dyDescent="0.25">
      <c r="A178" s="24"/>
      <c r="B178" s="31" t="s">
        <v>170</v>
      </c>
      <c r="C178" s="39">
        <v>125788.63</v>
      </c>
      <c r="D178" s="16">
        <v>0</v>
      </c>
      <c r="E178" s="50">
        <v>0</v>
      </c>
      <c r="F178" s="37">
        <f t="shared" si="36"/>
        <v>125788.63</v>
      </c>
      <c r="G178" s="37">
        <v>58310</v>
      </c>
      <c r="H178" s="17">
        <f t="shared" si="41"/>
        <v>46.355541037373563</v>
      </c>
      <c r="I178" s="18"/>
    </row>
    <row r="179" spans="1:9" ht="24" x14ac:dyDescent="0.25">
      <c r="A179" s="24"/>
      <c r="B179" s="31" t="s">
        <v>171</v>
      </c>
      <c r="C179" s="39">
        <v>731914.61</v>
      </c>
      <c r="D179" s="16">
        <v>0</v>
      </c>
      <c r="E179" s="50">
        <v>0</v>
      </c>
      <c r="F179" s="37">
        <f t="shared" si="36"/>
        <v>731914.61</v>
      </c>
      <c r="G179" s="37">
        <v>560942</v>
      </c>
      <c r="H179" s="17">
        <f t="shared" si="41"/>
        <v>76.640361093488764</v>
      </c>
      <c r="I179" s="18"/>
    </row>
    <row r="180" spans="1:9" ht="24" x14ac:dyDescent="0.25">
      <c r="A180" s="24"/>
      <c r="B180" s="31" t="s">
        <v>172</v>
      </c>
      <c r="C180" s="39">
        <v>323.19</v>
      </c>
      <c r="D180" s="16">
        <v>0</v>
      </c>
      <c r="E180" s="50">
        <v>0</v>
      </c>
      <c r="F180" s="37">
        <f t="shared" si="36"/>
        <v>323.19</v>
      </c>
      <c r="G180" s="37">
        <v>132</v>
      </c>
      <c r="H180" s="17">
        <f t="shared" si="41"/>
        <v>40.842847860391714</v>
      </c>
      <c r="I180" s="18"/>
    </row>
    <row r="181" spans="1:9" ht="48" x14ac:dyDescent="0.25">
      <c r="A181" s="24"/>
      <c r="B181" s="31" t="s">
        <v>173</v>
      </c>
      <c r="C181" s="39">
        <v>507.13</v>
      </c>
      <c r="D181" s="16">
        <v>0</v>
      </c>
      <c r="E181" s="50">
        <v>0</v>
      </c>
      <c r="F181" s="37">
        <f t="shared" si="36"/>
        <v>507.13</v>
      </c>
      <c r="G181" s="37">
        <v>0</v>
      </c>
      <c r="H181" s="17">
        <f t="shared" si="41"/>
        <v>0</v>
      </c>
      <c r="I181" s="18"/>
    </row>
    <row r="182" spans="1:9" ht="24" x14ac:dyDescent="0.25">
      <c r="A182" s="24"/>
      <c r="B182" s="31" t="s">
        <v>174</v>
      </c>
      <c r="C182" s="39">
        <v>327245.08</v>
      </c>
      <c r="D182" s="16">
        <v>0</v>
      </c>
      <c r="E182" s="50">
        <v>0</v>
      </c>
      <c r="F182" s="37">
        <f t="shared" si="36"/>
        <v>327245.08</v>
      </c>
      <c r="G182" s="37">
        <v>109821</v>
      </c>
      <c r="H182" s="17">
        <f t="shared" si="41"/>
        <v>33.559251677672279</v>
      </c>
      <c r="I182" s="18"/>
    </row>
    <row r="183" spans="1:9" ht="24" x14ac:dyDescent="0.25">
      <c r="A183" s="24"/>
      <c r="B183" s="31" t="s">
        <v>175</v>
      </c>
      <c r="C183" s="39">
        <v>46855.25</v>
      </c>
      <c r="D183" s="16">
        <v>0</v>
      </c>
      <c r="E183" s="50">
        <v>0</v>
      </c>
      <c r="F183" s="37">
        <f t="shared" ref="F183:F210" si="42">+C183+D183+E183</f>
        <v>46855.25</v>
      </c>
      <c r="G183" s="37">
        <v>3618</v>
      </c>
      <c r="H183" s="17">
        <f t="shared" si="41"/>
        <v>7.7216533899616371</v>
      </c>
      <c r="I183" s="18"/>
    </row>
    <row r="184" spans="1:9" ht="24" x14ac:dyDescent="0.25">
      <c r="A184" s="24"/>
      <c r="B184" s="31" t="s">
        <v>176</v>
      </c>
      <c r="C184" s="39">
        <v>20041.87</v>
      </c>
      <c r="D184" s="16">
        <v>0</v>
      </c>
      <c r="E184" s="50">
        <v>0</v>
      </c>
      <c r="F184" s="37">
        <f t="shared" si="42"/>
        <v>20041.87</v>
      </c>
      <c r="G184" s="37">
        <v>7875</v>
      </c>
      <c r="H184" s="17">
        <f t="shared" si="41"/>
        <v>39.292740647454558</v>
      </c>
      <c r="I184" s="18"/>
    </row>
    <row r="185" spans="1:9" ht="24" x14ac:dyDescent="0.25">
      <c r="A185" s="24"/>
      <c r="B185" s="31" t="s">
        <v>177</v>
      </c>
      <c r="C185" s="39">
        <v>102374.93</v>
      </c>
      <c r="D185" s="16">
        <v>0</v>
      </c>
      <c r="E185" s="50">
        <v>0</v>
      </c>
      <c r="F185" s="37">
        <f t="shared" si="42"/>
        <v>102374.93</v>
      </c>
      <c r="G185" s="37">
        <v>39676</v>
      </c>
      <c r="H185" s="17">
        <f t="shared" si="41"/>
        <v>38.755582055098841</v>
      </c>
      <c r="I185" s="18"/>
    </row>
    <row r="186" spans="1:9" ht="24" x14ac:dyDescent="0.25">
      <c r="A186" s="24"/>
      <c r="B186" s="31" t="s">
        <v>178</v>
      </c>
      <c r="C186" s="39">
        <v>15572.98</v>
      </c>
      <c r="D186" s="16">
        <v>0</v>
      </c>
      <c r="E186" s="50">
        <v>0</v>
      </c>
      <c r="F186" s="37">
        <f t="shared" si="42"/>
        <v>15572.98</v>
      </c>
      <c r="G186" s="37">
        <v>6530</v>
      </c>
      <c r="H186" s="17">
        <f t="shared" si="41"/>
        <v>41.931602044053228</v>
      </c>
      <c r="I186" s="18"/>
    </row>
    <row r="187" spans="1:9" ht="24" x14ac:dyDescent="0.25">
      <c r="A187" s="24"/>
      <c r="B187" s="31" t="s">
        <v>179</v>
      </c>
      <c r="C187" s="39">
        <v>11.73</v>
      </c>
      <c r="D187" s="16">
        <v>0</v>
      </c>
      <c r="E187" s="50">
        <v>0</v>
      </c>
      <c r="F187" s="37">
        <f t="shared" si="42"/>
        <v>11.73</v>
      </c>
      <c r="G187" s="37">
        <v>17</v>
      </c>
      <c r="H187" s="17">
        <f t="shared" si="41"/>
        <v>144.92753623188406</v>
      </c>
      <c r="I187" s="18"/>
    </row>
    <row r="188" spans="1:9" ht="24" x14ac:dyDescent="0.25">
      <c r="A188" s="24"/>
      <c r="B188" s="31" t="s">
        <v>180</v>
      </c>
      <c r="C188" s="39">
        <v>693.27</v>
      </c>
      <c r="D188" s="16">
        <v>0</v>
      </c>
      <c r="E188" s="50">
        <v>0</v>
      </c>
      <c r="F188" s="37">
        <f t="shared" si="42"/>
        <v>693.27</v>
      </c>
      <c r="G188" s="37">
        <v>765</v>
      </c>
      <c r="H188" s="17">
        <f t="shared" si="41"/>
        <v>110.34661820070102</v>
      </c>
      <c r="I188" s="18"/>
    </row>
    <row r="189" spans="1:9" ht="24" x14ac:dyDescent="0.25">
      <c r="A189" s="24"/>
      <c r="B189" s="31" t="s">
        <v>181</v>
      </c>
      <c r="C189" s="39">
        <v>569021.25</v>
      </c>
      <c r="D189" s="16">
        <v>0</v>
      </c>
      <c r="E189" s="50">
        <v>0</v>
      </c>
      <c r="F189" s="37">
        <f t="shared" si="42"/>
        <v>569021.25</v>
      </c>
      <c r="G189" s="37">
        <v>207866.4</v>
      </c>
      <c r="H189" s="17">
        <f t="shared" si="41"/>
        <v>36.530516215343454</v>
      </c>
      <c r="I189" s="18"/>
    </row>
    <row r="190" spans="1:9" ht="24" x14ac:dyDescent="0.25">
      <c r="A190" s="24"/>
      <c r="B190" s="31" t="s">
        <v>182</v>
      </c>
      <c r="C190" s="39">
        <v>99850.27</v>
      </c>
      <c r="D190" s="16">
        <v>0</v>
      </c>
      <c r="E190" s="50">
        <v>0</v>
      </c>
      <c r="F190" s="37">
        <f t="shared" si="42"/>
        <v>99850.27</v>
      </c>
      <c r="G190" s="37">
        <v>43098</v>
      </c>
      <c r="H190" s="17">
        <f t="shared" si="41"/>
        <v>43.162627402009022</v>
      </c>
      <c r="I190" s="18"/>
    </row>
    <row r="191" spans="1:9" ht="36" x14ac:dyDescent="0.25">
      <c r="A191" s="24"/>
      <c r="B191" s="31" t="s">
        <v>183</v>
      </c>
      <c r="C191" s="39">
        <v>290105.90000000002</v>
      </c>
      <c r="D191" s="16">
        <v>0</v>
      </c>
      <c r="E191" s="50">
        <v>0</v>
      </c>
      <c r="F191" s="37">
        <f t="shared" si="42"/>
        <v>290105.90000000002</v>
      </c>
      <c r="G191" s="37">
        <v>0</v>
      </c>
      <c r="H191" s="17">
        <f t="shared" si="41"/>
        <v>0</v>
      </c>
      <c r="I191" s="18"/>
    </row>
    <row r="192" spans="1:9" ht="36" x14ac:dyDescent="0.25">
      <c r="A192" s="24"/>
      <c r="B192" s="31" t="s">
        <v>184</v>
      </c>
      <c r="C192" s="39">
        <v>75292.600000000006</v>
      </c>
      <c r="D192" s="16">
        <v>0</v>
      </c>
      <c r="E192" s="50">
        <v>0</v>
      </c>
      <c r="F192" s="37">
        <f t="shared" si="42"/>
        <v>75292.600000000006</v>
      </c>
      <c r="G192" s="37">
        <v>0</v>
      </c>
      <c r="H192" s="17">
        <f t="shared" si="41"/>
        <v>0</v>
      </c>
      <c r="I192" s="18"/>
    </row>
    <row r="193" spans="1:9" ht="36" x14ac:dyDescent="0.25">
      <c r="A193" s="24"/>
      <c r="B193" s="31" t="s">
        <v>185</v>
      </c>
      <c r="C193" s="39">
        <v>838343.64</v>
      </c>
      <c r="D193" s="16">
        <v>0</v>
      </c>
      <c r="E193" s="50">
        <v>0</v>
      </c>
      <c r="F193" s="37">
        <f t="shared" si="42"/>
        <v>838343.64</v>
      </c>
      <c r="G193" s="37">
        <v>79890</v>
      </c>
      <c r="H193" s="17">
        <f t="shared" si="41"/>
        <v>9.5295051084302376</v>
      </c>
      <c r="I193" s="18"/>
    </row>
    <row r="194" spans="1:9" ht="36" x14ac:dyDescent="0.25">
      <c r="A194" s="24"/>
      <c r="B194" s="31" t="s">
        <v>186</v>
      </c>
      <c r="C194" s="39">
        <v>545760.72</v>
      </c>
      <c r="D194" s="16">
        <v>0</v>
      </c>
      <c r="E194" s="50">
        <v>0</v>
      </c>
      <c r="F194" s="37">
        <f t="shared" si="42"/>
        <v>545760.72</v>
      </c>
      <c r="G194" s="37">
        <v>72414</v>
      </c>
      <c r="H194" s="17">
        <f t="shared" si="41"/>
        <v>13.268452152437792</v>
      </c>
      <c r="I194" s="18"/>
    </row>
    <row r="195" spans="1:9" x14ac:dyDescent="0.25">
      <c r="A195" s="24"/>
      <c r="B195" s="31" t="s">
        <v>187</v>
      </c>
      <c r="C195" s="39">
        <v>9952.0499999999993</v>
      </c>
      <c r="D195" s="16">
        <v>0</v>
      </c>
      <c r="E195" s="50">
        <v>0</v>
      </c>
      <c r="F195" s="37">
        <f t="shared" si="42"/>
        <v>9952.0499999999993</v>
      </c>
      <c r="G195" s="37">
        <v>406</v>
      </c>
      <c r="H195" s="17">
        <f t="shared" si="41"/>
        <v>4.0795614973799372</v>
      </c>
      <c r="I195" s="18"/>
    </row>
    <row r="196" spans="1:9" ht="39" customHeight="1" x14ac:dyDescent="0.25">
      <c r="A196" s="24"/>
      <c r="B196" s="31" t="s">
        <v>188</v>
      </c>
      <c r="C196" s="39">
        <v>926.32</v>
      </c>
      <c r="D196" s="16">
        <v>0</v>
      </c>
      <c r="E196" s="50">
        <v>0</v>
      </c>
      <c r="F196" s="37">
        <f t="shared" si="42"/>
        <v>926.32</v>
      </c>
      <c r="G196" s="37">
        <v>0</v>
      </c>
      <c r="H196" s="17">
        <f t="shared" si="41"/>
        <v>0</v>
      </c>
      <c r="I196" s="18"/>
    </row>
    <row r="197" spans="1:9" ht="35.25" customHeight="1" x14ac:dyDescent="0.25">
      <c r="A197" s="24"/>
      <c r="B197" s="31" t="s">
        <v>189</v>
      </c>
      <c r="C197" s="39">
        <v>9259.51</v>
      </c>
      <c r="D197" s="16">
        <v>0</v>
      </c>
      <c r="E197" s="50">
        <v>0</v>
      </c>
      <c r="F197" s="37">
        <f t="shared" si="42"/>
        <v>9259.51</v>
      </c>
      <c r="G197" s="37">
        <v>0</v>
      </c>
      <c r="H197" s="17">
        <f t="shared" si="41"/>
        <v>0</v>
      </c>
      <c r="I197" s="18"/>
    </row>
    <row r="198" spans="1:9" ht="24" x14ac:dyDescent="0.25">
      <c r="A198" s="24"/>
      <c r="B198" s="31" t="s">
        <v>190</v>
      </c>
      <c r="C198" s="39">
        <v>74550.23</v>
      </c>
      <c r="D198" s="16">
        <v>0</v>
      </c>
      <c r="E198" s="50">
        <v>0</v>
      </c>
      <c r="F198" s="37">
        <f t="shared" si="42"/>
        <v>74550.23</v>
      </c>
      <c r="G198" s="37">
        <v>42687</v>
      </c>
      <c r="H198" s="17">
        <f t="shared" si="41"/>
        <v>57.25938068869808</v>
      </c>
      <c r="I198" s="18"/>
    </row>
    <row r="199" spans="1:9" x14ac:dyDescent="0.25">
      <c r="A199" s="24"/>
      <c r="B199" s="31" t="s">
        <v>191</v>
      </c>
      <c r="C199" s="39">
        <v>133323.75</v>
      </c>
      <c r="D199" s="16">
        <v>0</v>
      </c>
      <c r="E199" s="50">
        <v>0</v>
      </c>
      <c r="F199" s="37">
        <f t="shared" si="42"/>
        <v>133323.75</v>
      </c>
      <c r="G199" s="37">
        <v>65195</v>
      </c>
      <c r="H199" s="17">
        <f t="shared" si="41"/>
        <v>48.899764670585697</v>
      </c>
      <c r="I199" s="18"/>
    </row>
    <row r="200" spans="1:9" ht="24" x14ac:dyDescent="0.25">
      <c r="A200" s="24"/>
      <c r="B200" s="31" t="s">
        <v>192</v>
      </c>
      <c r="C200" s="39">
        <v>1852.63</v>
      </c>
      <c r="D200" s="16">
        <v>0</v>
      </c>
      <c r="E200" s="50">
        <v>0</v>
      </c>
      <c r="F200" s="37">
        <f t="shared" si="42"/>
        <v>1852.63</v>
      </c>
      <c r="G200" s="37">
        <v>3960</v>
      </c>
      <c r="H200" s="17">
        <f t="shared" si="41"/>
        <v>213.7501821734507</v>
      </c>
      <c r="I200" s="18"/>
    </row>
    <row r="201" spans="1:9" ht="24" x14ac:dyDescent="0.25">
      <c r="A201" s="24"/>
      <c r="B201" s="31" t="s">
        <v>193</v>
      </c>
      <c r="C201" s="39">
        <v>6430.72</v>
      </c>
      <c r="D201" s="16">
        <v>0</v>
      </c>
      <c r="E201" s="50">
        <v>0</v>
      </c>
      <c r="F201" s="37">
        <f t="shared" si="42"/>
        <v>6430.72</v>
      </c>
      <c r="G201" s="37">
        <v>4935</v>
      </c>
      <c r="H201" s="17">
        <f t="shared" si="41"/>
        <v>76.741018113057322</v>
      </c>
      <c r="I201" s="18"/>
    </row>
    <row r="202" spans="1:9" ht="24" x14ac:dyDescent="0.25">
      <c r="A202" s="24"/>
      <c r="B202" s="31" t="s">
        <v>194</v>
      </c>
      <c r="C202" s="39">
        <v>3909.73</v>
      </c>
      <c r="D202" s="16">
        <v>0</v>
      </c>
      <c r="E202" s="50">
        <v>0</v>
      </c>
      <c r="F202" s="37">
        <f t="shared" si="42"/>
        <v>3909.73</v>
      </c>
      <c r="G202" s="37">
        <v>1115</v>
      </c>
      <c r="H202" s="17">
        <f t="shared" si="41"/>
        <v>28.51859335555141</v>
      </c>
      <c r="I202" s="18"/>
    </row>
    <row r="203" spans="1:9" ht="24" x14ac:dyDescent="0.25">
      <c r="A203" s="24"/>
      <c r="B203" s="31" t="s">
        <v>195</v>
      </c>
      <c r="C203" s="39">
        <v>771.69</v>
      </c>
      <c r="D203" s="16">
        <v>0</v>
      </c>
      <c r="E203" s="50">
        <v>0</v>
      </c>
      <c r="F203" s="37">
        <f t="shared" si="42"/>
        <v>771.69</v>
      </c>
      <c r="G203" s="37">
        <v>0</v>
      </c>
      <c r="H203" s="17">
        <f t="shared" si="41"/>
        <v>0</v>
      </c>
      <c r="I203" s="18"/>
    </row>
    <row r="204" spans="1:9" ht="24" x14ac:dyDescent="0.25">
      <c r="A204" s="24"/>
      <c r="B204" s="31" t="s">
        <v>196</v>
      </c>
      <c r="C204" s="39">
        <v>306379.48</v>
      </c>
      <c r="D204" s="16">
        <v>0</v>
      </c>
      <c r="E204" s="50">
        <v>0</v>
      </c>
      <c r="F204" s="37">
        <f t="shared" si="42"/>
        <v>306379.48</v>
      </c>
      <c r="G204" s="37">
        <v>126378</v>
      </c>
      <c r="H204" s="17">
        <f t="shared" si="41"/>
        <v>41.248846038905739</v>
      </c>
      <c r="I204" s="18"/>
    </row>
    <row r="205" spans="1:9" ht="34.5" customHeight="1" x14ac:dyDescent="0.25">
      <c r="A205" s="24"/>
      <c r="B205" s="31" t="s">
        <v>197</v>
      </c>
      <c r="C205" s="39">
        <v>6371.36</v>
      </c>
      <c r="D205" s="16">
        <v>0</v>
      </c>
      <c r="E205" s="50">
        <v>0</v>
      </c>
      <c r="F205" s="37">
        <f t="shared" si="42"/>
        <v>6371.36</v>
      </c>
      <c r="G205" s="37">
        <v>1452</v>
      </c>
      <c r="H205" s="17">
        <f t="shared" si="41"/>
        <v>22.789482936139223</v>
      </c>
      <c r="I205" s="18"/>
    </row>
    <row r="206" spans="1:9" ht="24" x14ac:dyDescent="0.25">
      <c r="B206" s="31" t="s">
        <v>198</v>
      </c>
      <c r="C206" s="39">
        <v>11186.16</v>
      </c>
      <c r="D206" s="16">
        <v>0</v>
      </c>
      <c r="E206" s="50">
        <v>0</v>
      </c>
      <c r="F206" s="37">
        <f t="shared" si="42"/>
        <v>11186.16</v>
      </c>
      <c r="G206" s="37">
        <v>2375</v>
      </c>
      <c r="H206" s="17">
        <f t="shared" si="41"/>
        <v>21.231593326038606</v>
      </c>
      <c r="I206" s="18"/>
    </row>
    <row r="207" spans="1:9" x14ac:dyDescent="0.25">
      <c r="B207" s="31" t="s">
        <v>199</v>
      </c>
      <c r="C207" s="39">
        <v>419569.02</v>
      </c>
      <c r="D207" s="16">
        <v>0</v>
      </c>
      <c r="E207" s="50">
        <v>0</v>
      </c>
      <c r="F207" s="37">
        <f t="shared" si="42"/>
        <v>419569.02</v>
      </c>
      <c r="G207" s="37">
        <v>132847</v>
      </c>
      <c r="H207" s="17">
        <f t="shared" si="41"/>
        <v>31.662728578006067</v>
      </c>
      <c r="I207" s="18"/>
    </row>
    <row r="208" spans="1:9" x14ac:dyDescent="0.25">
      <c r="B208" s="31" t="s">
        <v>200</v>
      </c>
      <c r="C208" s="39">
        <v>8983.23</v>
      </c>
      <c r="D208" s="16">
        <v>0</v>
      </c>
      <c r="E208" s="50">
        <v>0</v>
      </c>
      <c r="F208" s="37">
        <f t="shared" si="42"/>
        <v>8983.23</v>
      </c>
      <c r="G208" s="37">
        <v>2492</v>
      </c>
      <c r="H208" s="17">
        <f t="shared" si="41"/>
        <v>27.740578834116459</v>
      </c>
      <c r="I208" s="18"/>
    </row>
    <row r="209" spans="1:9" ht="24" x14ac:dyDescent="0.25">
      <c r="B209" s="31" t="s">
        <v>201</v>
      </c>
      <c r="C209" s="39">
        <v>17720.22</v>
      </c>
      <c r="D209" s="16">
        <v>0</v>
      </c>
      <c r="E209" s="50">
        <v>0</v>
      </c>
      <c r="F209" s="37">
        <f t="shared" si="42"/>
        <v>17720.22</v>
      </c>
      <c r="G209" s="37">
        <v>6545</v>
      </c>
      <c r="H209" s="17">
        <f t="shared" si="41"/>
        <v>36.935207350698803</v>
      </c>
      <c r="I209" s="18"/>
    </row>
    <row r="210" spans="1:9" ht="24" x14ac:dyDescent="0.25">
      <c r="B210" s="31" t="s">
        <v>202</v>
      </c>
      <c r="C210" s="39">
        <v>158647.98000000001</v>
      </c>
      <c r="D210" s="16">
        <v>0</v>
      </c>
      <c r="E210" s="50">
        <v>0</v>
      </c>
      <c r="F210" s="37">
        <f t="shared" si="42"/>
        <v>158647.98000000001</v>
      </c>
      <c r="G210" s="37">
        <v>47100</v>
      </c>
      <c r="H210" s="17">
        <f t="shared" si="41"/>
        <v>29.688370441275076</v>
      </c>
      <c r="I210" s="18"/>
    </row>
    <row r="211" spans="1:9" ht="27.75" customHeight="1" x14ac:dyDescent="0.25">
      <c r="A211" s="1"/>
      <c r="B211" s="10" t="s">
        <v>203</v>
      </c>
      <c r="C211" s="35">
        <f t="shared" ref="C211:F211" si="43">SUM(C212)</f>
        <v>872645</v>
      </c>
      <c r="D211" s="11">
        <f t="shared" si="43"/>
        <v>0</v>
      </c>
      <c r="E211" s="35">
        <f t="shared" si="43"/>
        <v>0</v>
      </c>
      <c r="F211" s="35">
        <f t="shared" si="43"/>
        <v>872645</v>
      </c>
      <c r="G211" s="35">
        <f>SUM(G212)</f>
        <v>208237</v>
      </c>
      <c r="H211" s="12">
        <f t="shared" si="41"/>
        <v>23.86273914363802</v>
      </c>
      <c r="I211" s="25">
        <f t="shared" ref="I211" si="44">SUM(I212)</f>
        <v>0</v>
      </c>
    </row>
    <row r="212" spans="1:9" ht="36" customHeight="1" x14ac:dyDescent="0.25">
      <c r="B212" s="31" t="s">
        <v>204</v>
      </c>
      <c r="C212" s="39">
        <v>872645</v>
      </c>
      <c r="D212" s="16">
        <v>0</v>
      </c>
      <c r="E212" s="50">
        <v>0</v>
      </c>
      <c r="F212" s="37">
        <f t="shared" ref="F212" si="45">+C212+D212+E212</f>
        <v>872645</v>
      </c>
      <c r="G212" s="37">
        <v>208237</v>
      </c>
      <c r="H212" s="17">
        <f t="shared" si="41"/>
        <v>23.86273914363802</v>
      </c>
      <c r="I212" s="4"/>
    </row>
    <row r="213" spans="1:9" x14ac:dyDescent="0.25">
      <c r="A213" s="1"/>
      <c r="B213" s="10" t="s">
        <v>205</v>
      </c>
      <c r="C213" s="35">
        <f>C214+C229+C238+C264+C279+C277+C288</f>
        <v>109652158.99999999</v>
      </c>
      <c r="D213" s="35">
        <f>D214+D229+D238+D264+D279+D277+D288</f>
        <v>0</v>
      </c>
      <c r="E213" s="35">
        <f>E214+E229+E238+E264+E279+E277+E288</f>
        <v>0</v>
      </c>
      <c r="F213" s="35">
        <f>F214+F229+F238+F264+F279+F277+F288</f>
        <v>109652158.99999999</v>
      </c>
      <c r="G213" s="35">
        <f>G214+G229+G238+G264+G279+G277+G288</f>
        <v>-16300394.349999998</v>
      </c>
      <c r="H213" s="12">
        <f t="shared" si="41"/>
        <v>-14.865548018986111</v>
      </c>
      <c r="I213" s="4"/>
    </row>
    <row r="214" spans="1:9" s="1" customFormat="1" x14ac:dyDescent="0.25">
      <c r="B214" s="10" t="s">
        <v>206</v>
      </c>
      <c r="C214" s="35">
        <f t="shared" ref="C214:E214" si="46">SUM(C215:C228)</f>
        <v>2067081</v>
      </c>
      <c r="D214" s="11">
        <f t="shared" si="46"/>
        <v>0</v>
      </c>
      <c r="E214" s="35">
        <f t="shared" si="46"/>
        <v>0</v>
      </c>
      <c r="F214" s="35">
        <f t="shared" ref="F214" si="47">SUM(F215:F228)</f>
        <v>2067081</v>
      </c>
      <c r="G214" s="35">
        <f>SUM(G215:G228)</f>
        <v>84869</v>
      </c>
      <c r="H214" s="12">
        <f t="shared" si="41"/>
        <v>4.1057413812037362</v>
      </c>
      <c r="I214" s="18"/>
    </row>
    <row r="215" spans="1:9" ht="24" x14ac:dyDescent="0.25">
      <c r="B215" s="31" t="s">
        <v>207</v>
      </c>
      <c r="C215" s="39">
        <v>14268.23</v>
      </c>
      <c r="D215" s="16">
        <v>0</v>
      </c>
      <c r="E215" s="50">
        <v>0</v>
      </c>
      <c r="F215" s="37">
        <f t="shared" ref="F215:F280" si="48">+C215+D215+E215</f>
        <v>14268.23</v>
      </c>
      <c r="G215" s="37">
        <v>0</v>
      </c>
      <c r="H215" s="17">
        <f t="shared" si="41"/>
        <v>0</v>
      </c>
      <c r="I215" s="18"/>
    </row>
    <row r="216" spans="1:9" ht="24" x14ac:dyDescent="0.25">
      <c r="B216" s="31" t="s">
        <v>209</v>
      </c>
      <c r="C216" s="39">
        <v>39242.03</v>
      </c>
      <c r="D216" s="16">
        <v>0</v>
      </c>
      <c r="E216" s="50">
        <v>0</v>
      </c>
      <c r="F216" s="37">
        <f t="shared" si="48"/>
        <v>39242.03</v>
      </c>
      <c r="G216" s="37">
        <v>0</v>
      </c>
      <c r="H216" s="17">
        <f t="shared" si="41"/>
        <v>0</v>
      </c>
      <c r="I216" s="18"/>
    </row>
    <row r="217" spans="1:9" ht="24" x14ac:dyDescent="0.25">
      <c r="B217" s="31" t="s">
        <v>210</v>
      </c>
      <c r="C217" s="39">
        <v>344414.9</v>
      </c>
      <c r="D217" s="16">
        <v>0</v>
      </c>
      <c r="E217" s="50">
        <v>0</v>
      </c>
      <c r="F217" s="37">
        <f t="shared" si="48"/>
        <v>344414.9</v>
      </c>
      <c r="G217" s="37">
        <v>0</v>
      </c>
      <c r="H217" s="17">
        <f t="shared" si="41"/>
        <v>0</v>
      </c>
      <c r="I217" s="18"/>
    </row>
    <row r="218" spans="1:9" ht="24" x14ac:dyDescent="0.25">
      <c r="B218" s="31" t="s">
        <v>211</v>
      </c>
      <c r="C218" s="39">
        <v>5232.01</v>
      </c>
      <c r="D218" s="16">
        <v>0</v>
      </c>
      <c r="E218" s="50">
        <v>0</v>
      </c>
      <c r="F218" s="37">
        <f t="shared" si="48"/>
        <v>5232.01</v>
      </c>
      <c r="G218" s="37">
        <v>0</v>
      </c>
      <c r="H218" s="17">
        <f t="shared" si="41"/>
        <v>0</v>
      </c>
      <c r="I218" s="18"/>
    </row>
    <row r="219" spans="1:9" x14ac:dyDescent="0.25">
      <c r="B219" s="31" t="s">
        <v>212</v>
      </c>
      <c r="C219" s="39">
        <v>4783.34</v>
      </c>
      <c r="D219" s="16">
        <v>0</v>
      </c>
      <c r="E219" s="50">
        <v>0</v>
      </c>
      <c r="F219" s="37">
        <f t="shared" si="48"/>
        <v>4783.34</v>
      </c>
      <c r="G219" s="37">
        <v>13080</v>
      </c>
      <c r="H219" s="17">
        <f t="shared" si="41"/>
        <v>273.44909623819336</v>
      </c>
      <c r="I219" s="18"/>
    </row>
    <row r="220" spans="1:9" ht="36" x14ac:dyDescent="0.25">
      <c r="B220" s="31" t="s">
        <v>213</v>
      </c>
      <c r="C220" s="39">
        <v>14348.49</v>
      </c>
      <c r="D220" s="16">
        <v>0</v>
      </c>
      <c r="E220" s="50">
        <v>0</v>
      </c>
      <c r="F220" s="37">
        <f t="shared" si="48"/>
        <v>14348.49</v>
      </c>
      <c r="G220" s="37">
        <v>0</v>
      </c>
      <c r="H220" s="17">
        <f t="shared" si="41"/>
        <v>0</v>
      </c>
      <c r="I220" s="18"/>
    </row>
    <row r="221" spans="1:9" ht="36" x14ac:dyDescent="0.25">
      <c r="B221" s="31" t="s">
        <v>214</v>
      </c>
      <c r="C221" s="39">
        <v>76521.19</v>
      </c>
      <c r="D221" s="16">
        <v>0</v>
      </c>
      <c r="E221" s="50">
        <v>0</v>
      </c>
      <c r="F221" s="37">
        <f t="shared" si="48"/>
        <v>76521.19</v>
      </c>
      <c r="G221" s="37">
        <v>0</v>
      </c>
      <c r="H221" s="17">
        <f t="shared" si="41"/>
        <v>0</v>
      </c>
      <c r="I221" s="18"/>
    </row>
    <row r="222" spans="1:9" ht="24" x14ac:dyDescent="0.25">
      <c r="B222" s="31" t="s">
        <v>215</v>
      </c>
      <c r="C222" s="39">
        <v>8044.08</v>
      </c>
      <c r="D222" s="16">
        <v>0</v>
      </c>
      <c r="E222" s="50">
        <v>0</v>
      </c>
      <c r="F222" s="37">
        <f t="shared" si="48"/>
        <v>8044.08</v>
      </c>
      <c r="G222" s="37">
        <v>11000</v>
      </c>
      <c r="H222" s="17">
        <f t="shared" si="41"/>
        <v>136.7465266382234</v>
      </c>
      <c r="I222" s="18"/>
    </row>
    <row r="223" spans="1:9" ht="24" x14ac:dyDescent="0.25">
      <c r="B223" s="31" t="s">
        <v>216</v>
      </c>
      <c r="C223" s="39">
        <v>12208.29</v>
      </c>
      <c r="D223" s="16">
        <v>0</v>
      </c>
      <c r="E223" s="50">
        <v>0</v>
      </c>
      <c r="F223" s="37">
        <f t="shared" si="48"/>
        <v>12208.29</v>
      </c>
      <c r="G223" s="37">
        <v>0</v>
      </c>
      <c r="H223" s="17">
        <f t="shared" si="41"/>
        <v>0</v>
      </c>
      <c r="I223" s="18"/>
    </row>
    <row r="224" spans="1:9" ht="24" x14ac:dyDescent="0.25">
      <c r="B224" s="31" t="s">
        <v>217</v>
      </c>
      <c r="C224" s="39">
        <v>848565.63</v>
      </c>
      <c r="D224" s="16">
        <v>0</v>
      </c>
      <c r="E224" s="50">
        <v>0</v>
      </c>
      <c r="F224" s="37">
        <f t="shared" si="48"/>
        <v>848565.63</v>
      </c>
      <c r="G224" s="37">
        <v>35400</v>
      </c>
      <c r="H224" s="17">
        <f t="shared" si="41"/>
        <v>4.1717456786459755</v>
      </c>
      <c r="I224" s="18"/>
    </row>
    <row r="225" spans="1:9" ht="36" x14ac:dyDescent="0.25">
      <c r="B225" s="31" t="s">
        <v>218</v>
      </c>
      <c r="C225" s="39">
        <v>8076.95</v>
      </c>
      <c r="D225" s="16">
        <v>0</v>
      </c>
      <c r="E225" s="50">
        <v>0</v>
      </c>
      <c r="F225" s="37">
        <f t="shared" si="48"/>
        <v>8076.95</v>
      </c>
      <c r="G225" s="37">
        <v>0</v>
      </c>
      <c r="H225" s="17">
        <f t="shared" si="41"/>
        <v>0</v>
      </c>
      <c r="I225" s="18"/>
    </row>
    <row r="226" spans="1:9" ht="24" x14ac:dyDescent="0.25">
      <c r="B226" s="31" t="s">
        <v>219</v>
      </c>
      <c r="C226" s="39">
        <v>93502.88</v>
      </c>
      <c r="D226" s="16">
        <v>0</v>
      </c>
      <c r="E226" s="50">
        <v>0</v>
      </c>
      <c r="F226" s="37">
        <f t="shared" si="48"/>
        <v>93502.88</v>
      </c>
      <c r="G226" s="37">
        <v>4724</v>
      </c>
      <c r="H226" s="17">
        <f t="shared" si="41"/>
        <v>5.0522507969807986</v>
      </c>
      <c r="I226" s="18"/>
    </row>
    <row r="227" spans="1:9" ht="24" x14ac:dyDescent="0.25">
      <c r="B227" s="31" t="s">
        <v>220</v>
      </c>
      <c r="C227" s="39">
        <v>432.62</v>
      </c>
      <c r="D227" s="16">
        <v>0</v>
      </c>
      <c r="E227" s="50">
        <v>0</v>
      </c>
      <c r="F227" s="37">
        <f t="shared" si="48"/>
        <v>432.62</v>
      </c>
      <c r="G227" s="37">
        <v>0</v>
      </c>
      <c r="H227" s="17">
        <f t="shared" si="41"/>
        <v>0</v>
      </c>
      <c r="I227" s="18"/>
    </row>
    <row r="228" spans="1:9" s="1" customFormat="1" x14ac:dyDescent="0.25">
      <c r="A228" s="6"/>
      <c r="B228" s="31" t="s">
        <v>208</v>
      </c>
      <c r="C228" s="39">
        <v>597440.36</v>
      </c>
      <c r="D228" s="16">
        <v>0</v>
      </c>
      <c r="E228" s="50">
        <v>0</v>
      </c>
      <c r="F228" s="37">
        <f t="shared" si="48"/>
        <v>597440.36</v>
      </c>
      <c r="G228" s="37">
        <v>20665</v>
      </c>
      <c r="H228" s="17">
        <f t="shared" ref="H228:H292" si="49">IF(G228=0,0,IF(F228=0,100,G228/F228*100))</f>
        <v>3.458922661334765</v>
      </c>
      <c r="I228" s="18"/>
    </row>
    <row r="229" spans="1:9" x14ac:dyDescent="0.25">
      <c r="A229" s="1"/>
      <c r="B229" s="10" t="s">
        <v>221</v>
      </c>
      <c r="C229" s="35">
        <f t="shared" ref="C229:F229" si="50">SUM(C230:C237)</f>
        <v>17700660</v>
      </c>
      <c r="D229" s="11">
        <f t="shared" si="50"/>
        <v>0</v>
      </c>
      <c r="E229" s="35">
        <f t="shared" si="50"/>
        <v>0</v>
      </c>
      <c r="F229" s="35">
        <f t="shared" si="50"/>
        <v>17700660</v>
      </c>
      <c r="G229" s="35">
        <f>SUM(G230:G237)</f>
        <v>4316073</v>
      </c>
      <c r="H229" s="12">
        <f t="shared" si="49"/>
        <v>24.383683998223795</v>
      </c>
      <c r="I229" s="18"/>
    </row>
    <row r="230" spans="1:9" s="1" customFormat="1" x14ac:dyDescent="0.25">
      <c r="A230" s="6"/>
      <c r="B230" s="31" t="s">
        <v>222</v>
      </c>
      <c r="C230" s="39">
        <v>7.74</v>
      </c>
      <c r="D230" s="16">
        <v>0</v>
      </c>
      <c r="E230" s="50">
        <v>0</v>
      </c>
      <c r="F230" s="37">
        <f t="shared" si="48"/>
        <v>7.74</v>
      </c>
      <c r="G230" s="37">
        <v>0</v>
      </c>
      <c r="H230" s="17">
        <f t="shared" si="49"/>
        <v>0</v>
      </c>
      <c r="I230" s="18"/>
    </row>
    <row r="231" spans="1:9" s="1" customFormat="1" x14ac:dyDescent="0.25">
      <c r="A231" s="6"/>
      <c r="B231" s="31" t="s">
        <v>223</v>
      </c>
      <c r="C231" s="39">
        <v>314740.96000000002</v>
      </c>
      <c r="D231" s="16">
        <v>0</v>
      </c>
      <c r="E231" s="50">
        <v>0</v>
      </c>
      <c r="F231" s="37">
        <f t="shared" si="48"/>
        <v>314740.96000000002</v>
      </c>
      <c r="G231" s="37">
        <v>118710</v>
      </c>
      <c r="H231" s="17">
        <f t="shared" si="49"/>
        <v>37.716730609196844</v>
      </c>
      <c r="I231" s="18"/>
    </row>
    <row r="232" spans="1:9" x14ac:dyDescent="0.25">
      <c r="B232" s="31" t="s">
        <v>224</v>
      </c>
      <c r="C232" s="39">
        <v>1660.19</v>
      </c>
      <c r="D232" s="16">
        <v>0</v>
      </c>
      <c r="E232" s="50">
        <v>0</v>
      </c>
      <c r="F232" s="37">
        <f t="shared" si="48"/>
        <v>1660.19</v>
      </c>
      <c r="G232" s="37">
        <v>0</v>
      </c>
      <c r="H232" s="17">
        <f t="shared" si="49"/>
        <v>0</v>
      </c>
      <c r="I232" s="18"/>
    </row>
    <row r="233" spans="1:9" s="1" customFormat="1" ht="27" customHeight="1" x14ac:dyDescent="0.25">
      <c r="A233" s="6"/>
      <c r="B233" s="31" t="s">
        <v>225</v>
      </c>
      <c r="C233" s="39">
        <v>11178.81</v>
      </c>
      <c r="D233" s="16">
        <v>0</v>
      </c>
      <c r="E233" s="50">
        <v>0</v>
      </c>
      <c r="F233" s="37">
        <f t="shared" si="48"/>
        <v>11178.81</v>
      </c>
      <c r="G233" s="37">
        <v>45</v>
      </c>
      <c r="H233" s="17">
        <f t="shared" si="49"/>
        <v>0.40254731943739985</v>
      </c>
      <c r="I233" s="18"/>
    </row>
    <row r="234" spans="1:9" ht="29.25" customHeight="1" x14ac:dyDescent="0.25">
      <c r="B234" s="31" t="s">
        <v>226</v>
      </c>
      <c r="C234" s="39">
        <v>0.77</v>
      </c>
      <c r="D234" s="16">
        <v>0</v>
      </c>
      <c r="E234" s="50">
        <v>0</v>
      </c>
      <c r="F234" s="37">
        <f t="shared" si="48"/>
        <v>0.77</v>
      </c>
      <c r="G234" s="37">
        <v>0</v>
      </c>
      <c r="H234" s="17">
        <f t="shared" si="49"/>
        <v>0</v>
      </c>
      <c r="I234" s="18"/>
    </row>
    <row r="235" spans="1:9" ht="24" x14ac:dyDescent="0.25">
      <c r="B235" s="31" t="s">
        <v>227</v>
      </c>
      <c r="C235" s="39">
        <v>5736880.3799999999</v>
      </c>
      <c r="D235" s="16">
        <v>0</v>
      </c>
      <c r="E235" s="50">
        <v>0</v>
      </c>
      <c r="F235" s="37">
        <f t="shared" si="48"/>
        <v>5736880.3799999999</v>
      </c>
      <c r="G235" s="37">
        <v>1455875</v>
      </c>
      <c r="H235" s="17">
        <f t="shared" si="49"/>
        <v>25.377468302729365</v>
      </c>
      <c r="I235" s="18"/>
    </row>
    <row r="236" spans="1:9" ht="24" x14ac:dyDescent="0.25">
      <c r="B236" s="31" t="s">
        <v>228</v>
      </c>
      <c r="C236" s="39">
        <v>11600819.35</v>
      </c>
      <c r="D236" s="16">
        <v>0</v>
      </c>
      <c r="E236" s="50">
        <v>0</v>
      </c>
      <c r="F236" s="37">
        <f t="shared" si="48"/>
        <v>11600819.35</v>
      </c>
      <c r="G236" s="37">
        <v>2739576</v>
      </c>
      <c r="H236" s="17">
        <f t="shared" si="49"/>
        <v>23.615366443922774</v>
      </c>
      <c r="I236" s="18"/>
    </row>
    <row r="237" spans="1:9" x14ac:dyDescent="0.25">
      <c r="B237" s="31" t="s">
        <v>229</v>
      </c>
      <c r="C237" s="39">
        <v>35371.800000000003</v>
      </c>
      <c r="D237" s="16">
        <v>0</v>
      </c>
      <c r="E237" s="50">
        <v>0</v>
      </c>
      <c r="F237" s="37">
        <f t="shared" si="48"/>
        <v>35371.800000000003</v>
      </c>
      <c r="G237" s="37">
        <v>1867</v>
      </c>
      <c r="H237" s="17">
        <f t="shared" si="49"/>
        <v>5.2782159799614377</v>
      </c>
      <c r="I237" s="18"/>
    </row>
    <row r="238" spans="1:9" x14ac:dyDescent="0.25">
      <c r="A238" s="1"/>
      <c r="B238" s="10" t="s">
        <v>230</v>
      </c>
      <c r="C238" s="35">
        <f t="shared" ref="C238:E238" si="51">SUM(C239:C261)</f>
        <v>82399858.999999985</v>
      </c>
      <c r="D238" s="11">
        <f t="shared" si="51"/>
        <v>0</v>
      </c>
      <c r="E238" s="35">
        <f t="shared" si="51"/>
        <v>0</v>
      </c>
      <c r="F238" s="35">
        <f>SUM(F239:F263)</f>
        <v>82399858.999999985</v>
      </c>
      <c r="G238" s="35">
        <f>SUM(G239:G263)</f>
        <v>23054360.41</v>
      </c>
      <c r="H238" s="12">
        <f t="shared" si="49"/>
        <v>27.978640606654441</v>
      </c>
      <c r="I238" s="18"/>
    </row>
    <row r="239" spans="1:9" x14ac:dyDescent="0.25">
      <c r="B239" s="31" t="s">
        <v>231</v>
      </c>
      <c r="C239" s="39">
        <v>20213.169999999998</v>
      </c>
      <c r="D239" s="16">
        <v>0</v>
      </c>
      <c r="E239" s="50">
        <v>0</v>
      </c>
      <c r="F239" s="37">
        <f t="shared" si="48"/>
        <v>20213.169999999998</v>
      </c>
      <c r="G239" s="37">
        <v>7484</v>
      </c>
      <c r="H239" s="17">
        <f t="shared" si="49"/>
        <v>37.025365145595671</v>
      </c>
      <c r="I239" s="18"/>
    </row>
    <row r="240" spans="1:9" s="1" customFormat="1" x14ac:dyDescent="0.25">
      <c r="A240" s="6"/>
      <c r="B240" s="31" t="s">
        <v>232</v>
      </c>
      <c r="C240" s="39">
        <v>961205.76000000001</v>
      </c>
      <c r="D240" s="16">
        <v>0</v>
      </c>
      <c r="E240" s="50">
        <v>0</v>
      </c>
      <c r="F240" s="37">
        <f t="shared" si="48"/>
        <v>961205.76000000001</v>
      </c>
      <c r="G240" s="37">
        <v>230170</v>
      </c>
      <c r="H240" s="17">
        <f t="shared" si="49"/>
        <v>23.945965533956016</v>
      </c>
      <c r="I240" s="18"/>
    </row>
    <row r="241" spans="1:9" s="1" customFormat="1" x14ac:dyDescent="0.25">
      <c r="A241" s="6"/>
      <c r="B241" s="31" t="s">
        <v>233</v>
      </c>
      <c r="C241" s="39">
        <v>69590.37</v>
      </c>
      <c r="D241" s="16">
        <v>0</v>
      </c>
      <c r="E241" s="50">
        <v>0</v>
      </c>
      <c r="F241" s="37">
        <f t="shared" si="48"/>
        <v>69590.37</v>
      </c>
      <c r="G241" s="37">
        <v>19536</v>
      </c>
      <c r="H241" s="17">
        <f t="shared" si="49"/>
        <v>28.072849734812451</v>
      </c>
      <c r="I241" s="18"/>
    </row>
    <row r="242" spans="1:9" x14ac:dyDescent="0.25">
      <c r="A242" s="26"/>
      <c r="B242" s="31" t="s">
        <v>234</v>
      </c>
      <c r="C242" s="39">
        <v>8373.7800000000007</v>
      </c>
      <c r="D242" s="16">
        <v>0</v>
      </c>
      <c r="E242" s="50">
        <v>0</v>
      </c>
      <c r="F242" s="37">
        <f t="shared" si="48"/>
        <v>8373.7800000000007</v>
      </c>
      <c r="G242" s="37">
        <v>3071.01</v>
      </c>
      <c r="H242" s="17">
        <f t="shared" si="49"/>
        <v>36.67411849845589</v>
      </c>
      <c r="I242" s="18"/>
    </row>
    <row r="243" spans="1:9" ht="24" x14ac:dyDescent="0.25">
      <c r="A243" s="26"/>
      <c r="B243" s="31" t="s">
        <v>235</v>
      </c>
      <c r="C243" s="39">
        <v>8298363.5199999996</v>
      </c>
      <c r="D243" s="16">
        <v>0</v>
      </c>
      <c r="E243" s="50">
        <v>0</v>
      </c>
      <c r="F243" s="37">
        <f t="shared" si="48"/>
        <v>8298363.5199999996</v>
      </c>
      <c r="G243" s="37">
        <v>2375731.2000000002</v>
      </c>
      <c r="H243" s="17">
        <f t="shared" si="49"/>
        <v>28.628912125556056</v>
      </c>
      <c r="I243" s="18"/>
    </row>
    <row r="244" spans="1:9" x14ac:dyDescent="0.25">
      <c r="B244" s="31" t="s">
        <v>236</v>
      </c>
      <c r="C244" s="39">
        <v>70026.25</v>
      </c>
      <c r="D244" s="16">
        <v>0</v>
      </c>
      <c r="E244" s="50">
        <v>0</v>
      </c>
      <c r="F244" s="37">
        <f t="shared" si="48"/>
        <v>70026.25</v>
      </c>
      <c r="G244" s="37">
        <v>22855</v>
      </c>
      <c r="H244" s="17">
        <f t="shared" si="49"/>
        <v>32.637760839685122</v>
      </c>
      <c r="I244" s="18"/>
    </row>
    <row r="245" spans="1:9" x14ac:dyDescent="0.25">
      <c r="A245" s="26"/>
      <c r="B245" s="31" t="s">
        <v>237</v>
      </c>
      <c r="C245" s="39">
        <v>4287254.87</v>
      </c>
      <c r="D245" s="16">
        <v>0</v>
      </c>
      <c r="E245" s="50">
        <v>0</v>
      </c>
      <c r="F245" s="37">
        <f t="shared" si="48"/>
        <v>4287254.87</v>
      </c>
      <c r="G245" s="37">
        <v>1282715</v>
      </c>
      <c r="H245" s="17">
        <f t="shared" si="49"/>
        <v>29.91926159967252</v>
      </c>
      <c r="I245" s="18"/>
    </row>
    <row r="246" spans="1:9" x14ac:dyDescent="0.25">
      <c r="B246" s="31" t="s">
        <v>238</v>
      </c>
      <c r="C246" s="39">
        <v>3036695.72</v>
      </c>
      <c r="D246" s="16">
        <v>0</v>
      </c>
      <c r="E246" s="50">
        <v>0</v>
      </c>
      <c r="F246" s="37">
        <f t="shared" si="48"/>
        <v>3036695.72</v>
      </c>
      <c r="G246" s="37">
        <v>689971.19999999995</v>
      </c>
      <c r="H246" s="17">
        <f t="shared" si="49"/>
        <v>22.721117412448553</v>
      </c>
      <c r="I246" s="18"/>
    </row>
    <row r="247" spans="1:9" ht="24" x14ac:dyDescent="0.25">
      <c r="B247" s="31" t="s">
        <v>239</v>
      </c>
      <c r="C247" s="39">
        <v>481456.67</v>
      </c>
      <c r="D247" s="16">
        <v>0</v>
      </c>
      <c r="E247" s="50">
        <v>0</v>
      </c>
      <c r="F247" s="37">
        <f t="shared" si="48"/>
        <v>481456.67</v>
      </c>
      <c r="G247" s="37">
        <v>542705</v>
      </c>
      <c r="H247" s="17">
        <f t="shared" si="49"/>
        <v>112.72146255653703</v>
      </c>
      <c r="I247" s="18"/>
    </row>
    <row r="248" spans="1:9" ht="24" x14ac:dyDescent="0.25">
      <c r="B248" s="31" t="s">
        <v>240</v>
      </c>
      <c r="C248" s="39">
        <v>44458059.009999998</v>
      </c>
      <c r="D248" s="16">
        <v>0</v>
      </c>
      <c r="E248" s="50">
        <v>0</v>
      </c>
      <c r="F248" s="37">
        <f t="shared" si="48"/>
        <v>44458059.009999998</v>
      </c>
      <c r="G248" s="37">
        <v>12574909</v>
      </c>
      <c r="H248" s="17">
        <f t="shared" si="49"/>
        <v>28.284880806810552</v>
      </c>
      <c r="I248" s="18"/>
    </row>
    <row r="249" spans="1:9" ht="24" x14ac:dyDescent="0.25">
      <c r="B249" s="31" t="s">
        <v>240</v>
      </c>
      <c r="C249" s="39">
        <v>39916.43</v>
      </c>
      <c r="D249" s="16">
        <v>0</v>
      </c>
      <c r="E249" s="50">
        <v>0</v>
      </c>
      <c r="F249" s="37">
        <f t="shared" si="48"/>
        <v>39916.43</v>
      </c>
      <c r="G249" s="37">
        <v>4095</v>
      </c>
      <c r="H249" s="17">
        <f t="shared" si="49"/>
        <v>10.258933476766334</v>
      </c>
      <c r="I249" s="18"/>
    </row>
    <row r="250" spans="1:9" s="1" customFormat="1" x14ac:dyDescent="0.25">
      <c r="A250" s="6"/>
      <c r="B250" s="31" t="s">
        <v>241</v>
      </c>
      <c r="C250" s="39">
        <v>4635.8100000000004</v>
      </c>
      <c r="D250" s="16">
        <v>0</v>
      </c>
      <c r="E250" s="50">
        <v>0</v>
      </c>
      <c r="F250" s="37">
        <f t="shared" si="48"/>
        <v>4635.8100000000004</v>
      </c>
      <c r="G250" s="37">
        <v>0</v>
      </c>
      <c r="H250" s="17">
        <f t="shared" si="49"/>
        <v>0</v>
      </c>
      <c r="I250" s="18"/>
    </row>
    <row r="251" spans="1:9" ht="24" x14ac:dyDescent="0.25">
      <c r="B251" s="31" t="s">
        <v>242</v>
      </c>
      <c r="C251" s="39">
        <v>5221.8900000000003</v>
      </c>
      <c r="D251" s="16">
        <v>0</v>
      </c>
      <c r="E251" s="50">
        <v>0</v>
      </c>
      <c r="F251" s="37">
        <f t="shared" si="48"/>
        <v>5221.8900000000003</v>
      </c>
      <c r="G251" s="37">
        <v>1920</v>
      </c>
      <c r="H251" s="17">
        <f t="shared" si="49"/>
        <v>36.76829653631156</v>
      </c>
      <c r="I251" s="18"/>
    </row>
    <row r="252" spans="1:9" ht="25.5" customHeight="1" x14ac:dyDescent="0.25">
      <c r="B252" s="31" t="s">
        <v>243</v>
      </c>
      <c r="C252" s="39">
        <v>111984.87</v>
      </c>
      <c r="D252" s="16">
        <v>0</v>
      </c>
      <c r="E252" s="50">
        <v>0</v>
      </c>
      <c r="F252" s="37">
        <f t="shared" si="48"/>
        <v>111984.87</v>
      </c>
      <c r="G252" s="37">
        <v>29690</v>
      </c>
      <c r="H252" s="17">
        <f t="shared" si="49"/>
        <v>26.512510127484184</v>
      </c>
      <c r="I252" s="18"/>
    </row>
    <row r="253" spans="1:9" x14ac:dyDescent="0.25">
      <c r="B253" s="31" t="s">
        <v>244</v>
      </c>
      <c r="C253" s="39">
        <v>808.56</v>
      </c>
      <c r="D253" s="16">
        <v>0</v>
      </c>
      <c r="E253" s="50">
        <v>0</v>
      </c>
      <c r="F253" s="37">
        <f t="shared" si="48"/>
        <v>808.56</v>
      </c>
      <c r="G253" s="37">
        <v>0</v>
      </c>
      <c r="H253" s="17">
        <f t="shared" si="49"/>
        <v>0</v>
      </c>
      <c r="I253" s="18"/>
    </row>
    <row r="254" spans="1:9" x14ac:dyDescent="0.25">
      <c r="B254" s="31" t="s">
        <v>245</v>
      </c>
      <c r="C254" s="39">
        <v>4849.6400000000003</v>
      </c>
      <c r="D254" s="16">
        <v>0</v>
      </c>
      <c r="E254" s="50">
        <v>0</v>
      </c>
      <c r="F254" s="37">
        <f t="shared" si="48"/>
        <v>4849.6400000000003</v>
      </c>
      <c r="G254" s="37">
        <v>0</v>
      </c>
      <c r="H254" s="17">
        <f t="shared" si="49"/>
        <v>0</v>
      </c>
      <c r="I254" s="18"/>
    </row>
    <row r="255" spans="1:9" x14ac:dyDescent="0.25">
      <c r="B255" s="31" t="s">
        <v>246</v>
      </c>
      <c r="C255" s="39">
        <v>256566.7</v>
      </c>
      <c r="D255" s="16">
        <v>0</v>
      </c>
      <c r="E255" s="50">
        <v>0</v>
      </c>
      <c r="F255" s="37">
        <f t="shared" si="48"/>
        <v>256566.7</v>
      </c>
      <c r="G255" s="37">
        <v>53760</v>
      </c>
      <c r="H255" s="17">
        <f t="shared" si="49"/>
        <v>20.953615570531952</v>
      </c>
      <c r="I255" s="18"/>
    </row>
    <row r="256" spans="1:9" x14ac:dyDescent="0.25">
      <c r="B256" s="31" t="s">
        <v>247</v>
      </c>
      <c r="C256" s="39">
        <v>389935.16</v>
      </c>
      <c r="D256" s="16">
        <v>0</v>
      </c>
      <c r="E256" s="50">
        <v>0</v>
      </c>
      <c r="F256" s="37">
        <f t="shared" si="48"/>
        <v>389935.16</v>
      </c>
      <c r="G256" s="37">
        <v>113400</v>
      </c>
      <c r="H256" s="17">
        <f t="shared" si="49"/>
        <v>29.081758105629667</v>
      </c>
      <c r="I256" s="18"/>
    </row>
    <row r="257" spans="1:9" x14ac:dyDescent="0.25">
      <c r="B257" s="31" t="s">
        <v>248</v>
      </c>
      <c r="C257" s="39">
        <v>2161063.4900000002</v>
      </c>
      <c r="D257" s="16">
        <v>0</v>
      </c>
      <c r="E257" s="50">
        <v>0</v>
      </c>
      <c r="F257" s="37">
        <f t="shared" si="48"/>
        <v>2161063.4900000002</v>
      </c>
      <c r="G257" s="37">
        <v>577636</v>
      </c>
      <c r="H257" s="17">
        <f t="shared" si="49"/>
        <v>26.729247089357838</v>
      </c>
      <c r="I257" s="18"/>
    </row>
    <row r="258" spans="1:9" ht="24" x14ac:dyDescent="0.25">
      <c r="B258" s="31" t="s">
        <v>249</v>
      </c>
      <c r="C258" s="39">
        <v>17281936.399999999</v>
      </c>
      <c r="D258" s="16">
        <v>0</v>
      </c>
      <c r="E258" s="50">
        <v>0</v>
      </c>
      <c r="F258" s="37">
        <f t="shared" si="48"/>
        <v>17281936.399999999</v>
      </c>
      <c r="G258" s="37">
        <v>4412965</v>
      </c>
      <c r="H258" s="17">
        <f t="shared" si="49"/>
        <v>25.535130426703805</v>
      </c>
      <c r="I258" s="18"/>
    </row>
    <row r="259" spans="1:9" s="1" customFormat="1" x14ac:dyDescent="0.25">
      <c r="A259" s="6"/>
      <c r="B259" s="31" t="s">
        <v>250</v>
      </c>
      <c r="C259" s="39">
        <v>440204.47</v>
      </c>
      <c r="D259" s="16">
        <v>0</v>
      </c>
      <c r="E259" s="50">
        <v>0</v>
      </c>
      <c r="F259" s="37">
        <f t="shared" si="48"/>
        <v>440204.47</v>
      </c>
      <c r="G259" s="37">
        <v>140215</v>
      </c>
      <c r="H259" s="17">
        <f t="shared" si="49"/>
        <v>31.852243572174544</v>
      </c>
      <c r="I259" s="18"/>
    </row>
    <row r="260" spans="1:9" ht="24" x14ac:dyDescent="0.25">
      <c r="B260" s="31" t="s">
        <v>251</v>
      </c>
      <c r="C260" s="39">
        <v>10873.16</v>
      </c>
      <c r="D260" s="16">
        <v>0</v>
      </c>
      <c r="E260" s="50">
        <v>0</v>
      </c>
      <c r="F260" s="37">
        <f t="shared" si="48"/>
        <v>10873.16</v>
      </c>
      <c r="G260" s="37">
        <v>882</v>
      </c>
      <c r="H260" s="17">
        <f t="shared" si="49"/>
        <v>8.1117172928569072</v>
      </c>
      <c r="I260" s="18"/>
    </row>
    <row r="261" spans="1:9" ht="24" x14ac:dyDescent="0.25">
      <c r="B261" s="31" t="s">
        <v>252</v>
      </c>
      <c r="C261" s="39">
        <v>623.29999999999995</v>
      </c>
      <c r="D261" s="16">
        <v>0</v>
      </c>
      <c r="E261" s="50">
        <v>0</v>
      </c>
      <c r="F261" s="37">
        <f t="shared" si="48"/>
        <v>623.29999999999995</v>
      </c>
      <c r="G261" s="37">
        <v>6956</v>
      </c>
      <c r="H261" s="17">
        <f t="shared" si="49"/>
        <v>1115.9955077811649</v>
      </c>
      <c r="I261" s="18"/>
    </row>
    <row r="262" spans="1:9" x14ac:dyDescent="0.25">
      <c r="B262" s="31" t="s">
        <v>420</v>
      </c>
      <c r="C262" s="39">
        <v>0</v>
      </c>
      <c r="D262" s="16">
        <v>0</v>
      </c>
      <c r="E262" s="50">
        <v>0</v>
      </c>
      <c r="F262" s="37">
        <f t="shared" si="48"/>
        <v>0</v>
      </c>
      <c r="G262" s="37">
        <v>-24588</v>
      </c>
      <c r="H262" s="17">
        <f>IF(G262=0,0,IF(F262=0,100,G262/F262*100))</f>
        <v>100</v>
      </c>
      <c r="I262" s="18"/>
    </row>
    <row r="263" spans="1:9" x14ac:dyDescent="0.25">
      <c r="B263" s="31" t="s">
        <v>421</v>
      </c>
      <c r="C263" s="39">
        <v>0</v>
      </c>
      <c r="D263" s="16">
        <v>0</v>
      </c>
      <c r="E263" s="50">
        <v>0</v>
      </c>
      <c r="F263" s="37">
        <f t="shared" si="48"/>
        <v>0</v>
      </c>
      <c r="G263" s="37">
        <v>-11718</v>
      </c>
      <c r="H263" s="17">
        <f>IF(G263=0,0,IF(F263=0,100,G263/F263*100))</f>
        <v>100</v>
      </c>
      <c r="I263" s="18"/>
    </row>
    <row r="264" spans="1:9" x14ac:dyDescent="0.25">
      <c r="A264" s="1"/>
      <c r="B264" s="10" t="s">
        <v>253</v>
      </c>
      <c r="C264" s="35">
        <f t="shared" ref="C264:E264" si="52">SUM(C265:C276)</f>
        <v>2751033</v>
      </c>
      <c r="D264" s="11">
        <f t="shared" si="52"/>
        <v>0</v>
      </c>
      <c r="E264" s="35">
        <f t="shared" si="52"/>
        <v>0</v>
      </c>
      <c r="F264" s="35">
        <f>SUM(F265:F276)</f>
        <v>2751033</v>
      </c>
      <c r="G264" s="35">
        <f>SUM(G265:G276)</f>
        <v>633294.14</v>
      </c>
      <c r="H264" s="12">
        <f t="shared" si="49"/>
        <v>23.020230582475747</v>
      </c>
      <c r="I264" s="18"/>
    </row>
    <row r="265" spans="1:9" ht="24" x14ac:dyDescent="0.25">
      <c r="B265" s="31" t="s">
        <v>254</v>
      </c>
      <c r="C265" s="39">
        <v>1541655.87</v>
      </c>
      <c r="D265" s="16">
        <v>0</v>
      </c>
      <c r="E265" s="50">
        <v>0</v>
      </c>
      <c r="F265" s="37">
        <f t="shared" si="48"/>
        <v>1541655.87</v>
      </c>
      <c r="G265" s="37">
        <v>387527</v>
      </c>
      <c r="H265" s="17">
        <f t="shared" si="49"/>
        <v>25.137062527449782</v>
      </c>
      <c r="I265" s="18"/>
    </row>
    <row r="266" spans="1:9" ht="36" x14ac:dyDescent="0.25">
      <c r="B266" s="31" t="s">
        <v>255</v>
      </c>
      <c r="C266" s="39">
        <v>13925.75</v>
      </c>
      <c r="D266" s="16">
        <v>0</v>
      </c>
      <c r="E266" s="50">
        <v>0</v>
      </c>
      <c r="F266" s="37">
        <f t="shared" si="48"/>
        <v>13925.75</v>
      </c>
      <c r="G266" s="37">
        <v>6530</v>
      </c>
      <c r="H266" s="17">
        <f t="shared" si="49"/>
        <v>46.891549826759785</v>
      </c>
      <c r="I266" s="18"/>
    </row>
    <row r="267" spans="1:9" x14ac:dyDescent="0.25">
      <c r="B267" s="31" t="s">
        <v>256</v>
      </c>
      <c r="C267" s="39">
        <v>70528.89</v>
      </c>
      <c r="D267" s="16">
        <v>0</v>
      </c>
      <c r="E267" s="50">
        <v>0</v>
      </c>
      <c r="F267" s="37">
        <f t="shared" si="48"/>
        <v>70528.89</v>
      </c>
      <c r="G267" s="37">
        <v>13362.14</v>
      </c>
      <c r="H267" s="17">
        <f t="shared" si="49"/>
        <v>18.945626395084339</v>
      </c>
      <c r="I267" s="18"/>
    </row>
    <row r="268" spans="1:9" ht="24" x14ac:dyDescent="0.25">
      <c r="B268" s="31" t="s">
        <v>257</v>
      </c>
      <c r="C268" s="39">
        <v>218.27</v>
      </c>
      <c r="D268" s="16">
        <v>0</v>
      </c>
      <c r="E268" s="50">
        <v>0</v>
      </c>
      <c r="F268" s="37">
        <f t="shared" si="48"/>
        <v>218.27</v>
      </c>
      <c r="G268" s="37">
        <v>0</v>
      </c>
      <c r="H268" s="17">
        <f t="shared" si="49"/>
        <v>0</v>
      </c>
      <c r="I268" s="18"/>
    </row>
    <row r="269" spans="1:9" ht="24" x14ac:dyDescent="0.25">
      <c r="B269" s="31" t="s">
        <v>258</v>
      </c>
      <c r="C269" s="39">
        <v>4318.26</v>
      </c>
      <c r="D269" s="16">
        <v>0</v>
      </c>
      <c r="E269" s="50">
        <v>0</v>
      </c>
      <c r="F269" s="37">
        <f t="shared" si="48"/>
        <v>4318.26</v>
      </c>
      <c r="G269" s="37">
        <v>1060</v>
      </c>
      <c r="H269" s="17">
        <f t="shared" si="49"/>
        <v>24.54692399253403</v>
      </c>
      <c r="I269" s="18"/>
    </row>
    <row r="270" spans="1:9" ht="48" x14ac:dyDescent="0.25">
      <c r="B270" s="31" t="s">
        <v>259</v>
      </c>
      <c r="C270" s="39">
        <v>288681.39</v>
      </c>
      <c r="D270" s="16">
        <v>0</v>
      </c>
      <c r="E270" s="50">
        <v>0</v>
      </c>
      <c r="F270" s="37">
        <f t="shared" si="48"/>
        <v>288681.39</v>
      </c>
      <c r="G270" s="37">
        <v>74742</v>
      </c>
      <c r="H270" s="17">
        <f t="shared" si="49"/>
        <v>25.890827254226533</v>
      </c>
      <c r="I270" s="18"/>
    </row>
    <row r="271" spans="1:9" ht="33" customHeight="1" x14ac:dyDescent="0.25">
      <c r="B271" s="31" t="s">
        <v>260</v>
      </c>
      <c r="C271" s="39">
        <v>43097.42</v>
      </c>
      <c r="D271" s="16">
        <v>0</v>
      </c>
      <c r="E271" s="50">
        <v>0</v>
      </c>
      <c r="F271" s="37">
        <f t="shared" si="48"/>
        <v>43097.42</v>
      </c>
      <c r="G271" s="37">
        <v>5775</v>
      </c>
      <c r="H271" s="17">
        <f t="shared" si="49"/>
        <v>13.399874052785526</v>
      </c>
      <c r="I271" s="18"/>
    </row>
    <row r="272" spans="1:9" x14ac:dyDescent="0.25">
      <c r="B272" s="31" t="s">
        <v>261</v>
      </c>
      <c r="C272" s="39">
        <v>9275.31</v>
      </c>
      <c r="D272" s="16">
        <v>0</v>
      </c>
      <c r="E272" s="50">
        <v>0</v>
      </c>
      <c r="F272" s="37">
        <f t="shared" si="48"/>
        <v>9275.31</v>
      </c>
      <c r="G272" s="37">
        <v>2024</v>
      </c>
      <c r="H272" s="17">
        <f t="shared" si="49"/>
        <v>21.821373086182565</v>
      </c>
      <c r="I272" s="18"/>
    </row>
    <row r="273" spans="1:9" ht="36" x14ac:dyDescent="0.25">
      <c r="B273" s="31" t="s">
        <v>262</v>
      </c>
      <c r="C273" s="39">
        <v>47149.51</v>
      </c>
      <c r="D273" s="16">
        <v>0</v>
      </c>
      <c r="E273" s="50">
        <v>0</v>
      </c>
      <c r="F273" s="37">
        <f t="shared" si="48"/>
        <v>47149.51</v>
      </c>
      <c r="G273" s="37">
        <v>5822</v>
      </c>
      <c r="H273" s="17">
        <f t="shared" si="49"/>
        <v>12.347954411403213</v>
      </c>
      <c r="I273" s="18"/>
    </row>
    <row r="274" spans="1:9" ht="24" x14ac:dyDescent="0.25">
      <c r="B274" s="31" t="s">
        <v>263</v>
      </c>
      <c r="C274" s="39">
        <v>731448.78</v>
      </c>
      <c r="D274" s="16">
        <v>0</v>
      </c>
      <c r="E274" s="50">
        <v>0</v>
      </c>
      <c r="F274" s="37">
        <f t="shared" si="48"/>
        <v>731448.78</v>
      </c>
      <c r="G274" s="37">
        <v>136452</v>
      </c>
      <c r="H274" s="17">
        <f t="shared" si="49"/>
        <v>18.655031456884785</v>
      </c>
      <c r="I274" s="18"/>
    </row>
    <row r="275" spans="1:9" ht="36" x14ac:dyDescent="0.25">
      <c r="B275" s="31" t="s">
        <v>264</v>
      </c>
      <c r="C275" s="39">
        <v>331.11</v>
      </c>
      <c r="D275" s="16">
        <v>0</v>
      </c>
      <c r="E275" s="50">
        <v>0</v>
      </c>
      <c r="F275" s="37">
        <f t="shared" si="48"/>
        <v>331.11</v>
      </c>
      <c r="G275" s="37">
        <v>0</v>
      </c>
      <c r="H275" s="17">
        <f t="shared" si="49"/>
        <v>0</v>
      </c>
      <c r="I275" s="18"/>
    </row>
    <row r="276" spans="1:9" x14ac:dyDescent="0.25">
      <c r="B276" s="31" t="s">
        <v>265</v>
      </c>
      <c r="C276" s="39">
        <v>402.44</v>
      </c>
      <c r="D276" s="16">
        <v>0</v>
      </c>
      <c r="E276" s="50">
        <v>0</v>
      </c>
      <c r="F276" s="37">
        <f t="shared" si="48"/>
        <v>402.44</v>
      </c>
      <c r="G276" s="37">
        <v>0</v>
      </c>
      <c r="H276" s="17">
        <f t="shared" si="49"/>
        <v>0</v>
      </c>
      <c r="I276" s="18"/>
    </row>
    <row r="277" spans="1:9" x14ac:dyDescent="0.25">
      <c r="A277" s="1"/>
      <c r="B277" s="10" t="s">
        <v>266</v>
      </c>
      <c r="C277" s="35">
        <f t="shared" ref="C277:F277" si="53">SUM(C278)</f>
        <v>0</v>
      </c>
      <c r="D277" s="11">
        <f t="shared" si="53"/>
        <v>0</v>
      </c>
      <c r="E277" s="35">
        <f t="shared" si="53"/>
        <v>0</v>
      </c>
      <c r="F277" s="35">
        <f t="shared" si="53"/>
        <v>0</v>
      </c>
      <c r="G277" s="35">
        <f>SUM(G278)</f>
        <v>-45554440.899999999</v>
      </c>
      <c r="H277" s="12">
        <f t="shared" si="49"/>
        <v>100</v>
      </c>
      <c r="I277" s="18"/>
    </row>
    <row r="278" spans="1:9" x14ac:dyDescent="0.25">
      <c r="B278" s="14" t="s">
        <v>267</v>
      </c>
      <c r="C278" s="37">
        <v>0</v>
      </c>
      <c r="D278" s="16">
        <v>0</v>
      </c>
      <c r="E278" s="50">
        <v>0</v>
      </c>
      <c r="F278" s="37">
        <f t="shared" si="48"/>
        <v>0</v>
      </c>
      <c r="G278" s="37">
        <v>-45554440.899999999</v>
      </c>
      <c r="H278" s="17">
        <f t="shared" si="49"/>
        <v>100</v>
      </c>
      <c r="I278" s="18"/>
    </row>
    <row r="279" spans="1:9" x14ac:dyDescent="0.25">
      <c r="A279" s="1"/>
      <c r="B279" s="10" t="s">
        <v>205</v>
      </c>
      <c r="C279" s="35">
        <f>SUM(C280:C287)</f>
        <v>4593026</v>
      </c>
      <c r="D279" s="35">
        <f t="shared" ref="D279:G279" si="54">SUM(D280:D287)</f>
        <v>0</v>
      </c>
      <c r="E279" s="35">
        <f t="shared" si="54"/>
        <v>0</v>
      </c>
      <c r="F279" s="35">
        <f t="shared" si="54"/>
        <v>4593026</v>
      </c>
      <c r="G279" s="35">
        <f t="shared" si="54"/>
        <v>1126139</v>
      </c>
      <c r="H279" s="12">
        <f t="shared" si="49"/>
        <v>24.518454718087813</v>
      </c>
      <c r="I279" s="18"/>
    </row>
    <row r="280" spans="1:9" ht="24" x14ac:dyDescent="0.25">
      <c r="B280" s="31" t="s">
        <v>268</v>
      </c>
      <c r="C280" s="39">
        <v>3279334</v>
      </c>
      <c r="D280" s="16">
        <v>0</v>
      </c>
      <c r="E280" s="50">
        <v>0</v>
      </c>
      <c r="F280" s="37">
        <f t="shared" si="48"/>
        <v>3279334</v>
      </c>
      <c r="G280" s="37">
        <v>1013561</v>
      </c>
      <c r="H280" s="17">
        <f t="shared" si="49"/>
        <v>30.90752573540847</v>
      </c>
      <c r="I280" s="18"/>
    </row>
    <row r="281" spans="1:9" ht="36" x14ac:dyDescent="0.25">
      <c r="B281" s="31" t="s">
        <v>269</v>
      </c>
      <c r="C281" s="39">
        <v>22405</v>
      </c>
      <c r="D281" s="16">
        <v>0</v>
      </c>
      <c r="E281" s="50">
        <v>0</v>
      </c>
      <c r="F281" s="37">
        <f t="shared" ref="F281:F293" si="55">+C281+D281+E281</f>
        <v>22405</v>
      </c>
      <c r="G281" s="37">
        <v>3018</v>
      </c>
      <c r="H281" s="17">
        <f t="shared" si="49"/>
        <v>13.470207542959162</v>
      </c>
      <c r="I281" s="18"/>
    </row>
    <row r="282" spans="1:9" ht="24" x14ac:dyDescent="0.25">
      <c r="B282" s="31" t="s">
        <v>270</v>
      </c>
      <c r="C282" s="39">
        <v>8914</v>
      </c>
      <c r="D282" s="16">
        <v>0</v>
      </c>
      <c r="E282" s="50">
        <v>0</v>
      </c>
      <c r="F282" s="37">
        <f t="shared" si="55"/>
        <v>8914</v>
      </c>
      <c r="G282" s="37">
        <v>7054</v>
      </c>
      <c r="H282" s="17">
        <f t="shared" si="49"/>
        <v>79.133946600852596</v>
      </c>
      <c r="I282" s="18"/>
    </row>
    <row r="283" spans="1:9" s="1" customFormat="1" ht="24" x14ac:dyDescent="0.25">
      <c r="A283" s="6"/>
      <c r="B283" s="31" t="s">
        <v>271</v>
      </c>
      <c r="C283" s="39">
        <v>427897</v>
      </c>
      <c r="D283" s="16">
        <v>0</v>
      </c>
      <c r="E283" s="50">
        <v>0</v>
      </c>
      <c r="F283" s="37">
        <f t="shared" si="55"/>
        <v>427897</v>
      </c>
      <c r="G283" s="37">
        <v>12087</v>
      </c>
      <c r="H283" s="17">
        <f t="shared" si="49"/>
        <v>2.8247452073746722</v>
      </c>
      <c r="I283" s="18"/>
    </row>
    <row r="284" spans="1:9" s="1" customFormat="1" ht="36" x14ac:dyDescent="0.25">
      <c r="A284" s="6"/>
      <c r="B284" s="31" t="s">
        <v>272</v>
      </c>
      <c r="C284" s="39">
        <v>7641</v>
      </c>
      <c r="D284" s="16">
        <v>0</v>
      </c>
      <c r="E284" s="50">
        <v>0</v>
      </c>
      <c r="F284" s="37">
        <f t="shared" si="55"/>
        <v>7641</v>
      </c>
      <c r="G284" s="37">
        <v>1351</v>
      </c>
      <c r="H284" s="17">
        <f t="shared" si="49"/>
        <v>17.680931815207433</v>
      </c>
      <c r="I284" s="18"/>
    </row>
    <row r="285" spans="1:9" ht="48" x14ac:dyDescent="0.25">
      <c r="B285" s="31" t="s">
        <v>273</v>
      </c>
      <c r="C285" s="39">
        <v>66906</v>
      </c>
      <c r="D285" s="16">
        <v>0</v>
      </c>
      <c r="E285" s="50">
        <v>0</v>
      </c>
      <c r="F285" s="37">
        <f t="shared" si="55"/>
        <v>66906</v>
      </c>
      <c r="G285" s="37">
        <v>10292</v>
      </c>
      <c r="H285" s="17">
        <f t="shared" si="49"/>
        <v>15.382775834753234</v>
      </c>
      <c r="I285" s="18"/>
    </row>
    <row r="286" spans="1:9" ht="36" x14ac:dyDescent="0.25">
      <c r="B286" s="31" t="s">
        <v>274</v>
      </c>
      <c r="C286" s="39">
        <v>163433</v>
      </c>
      <c r="D286" s="16">
        <v>0</v>
      </c>
      <c r="E286" s="50">
        <v>0</v>
      </c>
      <c r="F286" s="37">
        <f t="shared" si="55"/>
        <v>163433</v>
      </c>
      <c r="G286" s="37">
        <v>57656</v>
      </c>
      <c r="H286" s="17">
        <f t="shared" si="49"/>
        <v>35.278065017468933</v>
      </c>
      <c r="I286" s="18"/>
    </row>
    <row r="287" spans="1:9" x14ac:dyDescent="0.25">
      <c r="B287" s="31" t="s">
        <v>275</v>
      </c>
      <c r="C287" s="39">
        <v>616496</v>
      </c>
      <c r="D287" s="16">
        <v>0</v>
      </c>
      <c r="E287" s="50">
        <v>0</v>
      </c>
      <c r="F287" s="37">
        <f t="shared" si="55"/>
        <v>616496</v>
      </c>
      <c r="G287" s="37">
        <v>21120</v>
      </c>
      <c r="H287" s="17">
        <f t="shared" si="49"/>
        <v>3.4258129817549507</v>
      </c>
      <c r="I287" s="18"/>
    </row>
    <row r="288" spans="1:9" s="1" customFormat="1" x14ac:dyDescent="0.25">
      <c r="B288" s="10" t="s">
        <v>277</v>
      </c>
      <c r="C288" s="35">
        <f t="shared" ref="C288:F288" si="56">SUM(C289)</f>
        <v>140500</v>
      </c>
      <c r="D288" s="11">
        <f t="shared" si="56"/>
        <v>0</v>
      </c>
      <c r="E288" s="35">
        <f t="shared" si="56"/>
        <v>0</v>
      </c>
      <c r="F288" s="35">
        <f t="shared" si="56"/>
        <v>140500</v>
      </c>
      <c r="G288" s="35">
        <f>SUM(G289)</f>
        <v>39311</v>
      </c>
      <c r="H288" s="12">
        <f t="shared" si="49"/>
        <v>27.979359430604983</v>
      </c>
      <c r="I288" s="18"/>
    </row>
    <row r="289" spans="1:9" x14ac:dyDescent="0.25">
      <c r="B289" s="31" t="s">
        <v>278</v>
      </c>
      <c r="C289" s="39">
        <v>140500</v>
      </c>
      <c r="D289" s="16">
        <v>0</v>
      </c>
      <c r="E289" s="50">
        <v>0</v>
      </c>
      <c r="F289" s="37">
        <f t="shared" si="55"/>
        <v>140500</v>
      </c>
      <c r="G289" s="37">
        <v>39311</v>
      </c>
      <c r="H289" s="17">
        <f t="shared" si="49"/>
        <v>27.979359430604983</v>
      </c>
      <c r="I289" s="4"/>
    </row>
    <row r="290" spans="1:9" x14ac:dyDescent="0.25">
      <c r="A290" s="1"/>
      <c r="B290" s="10" t="s">
        <v>279</v>
      </c>
      <c r="C290" s="35">
        <f t="shared" ref="C290:F290" si="57">SUM(C291:C293)</f>
        <v>41311120</v>
      </c>
      <c r="D290" s="11">
        <f t="shared" si="57"/>
        <v>0</v>
      </c>
      <c r="E290" s="35">
        <f t="shared" si="57"/>
        <v>0</v>
      </c>
      <c r="F290" s="35">
        <f t="shared" si="57"/>
        <v>41311120</v>
      </c>
      <c r="G290" s="35">
        <f>SUM(G291:G293)</f>
        <v>18233240.900000002</v>
      </c>
      <c r="H290" s="12">
        <f t="shared" si="49"/>
        <v>44.136399352038872</v>
      </c>
      <c r="I290" s="18"/>
    </row>
    <row r="291" spans="1:9" x14ac:dyDescent="0.25">
      <c r="B291" s="31" t="s">
        <v>280</v>
      </c>
      <c r="C291" s="39">
        <v>33465800</v>
      </c>
      <c r="D291" s="16">
        <v>0</v>
      </c>
      <c r="E291" s="50">
        <v>0</v>
      </c>
      <c r="F291" s="37">
        <f t="shared" si="55"/>
        <v>33465800</v>
      </c>
      <c r="G291" s="37">
        <v>15365054.199999999</v>
      </c>
      <c r="H291" s="17">
        <f t="shared" si="49"/>
        <v>45.912705508309976</v>
      </c>
      <c r="I291" s="18"/>
    </row>
    <row r="292" spans="1:9" x14ac:dyDescent="0.25">
      <c r="B292" s="31" t="s">
        <v>282</v>
      </c>
      <c r="C292" s="39">
        <v>7845320</v>
      </c>
      <c r="D292" s="16">
        <v>0</v>
      </c>
      <c r="E292" s="50">
        <v>0</v>
      </c>
      <c r="F292" s="37">
        <f t="shared" si="55"/>
        <v>7845320</v>
      </c>
      <c r="G292" s="37">
        <v>2901624.83</v>
      </c>
      <c r="H292" s="17">
        <f t="shared" si="49"/>
        <v>36.985423539129059</v>
      </c>
      <c r="I292" s="18"/>
    </row>
    <row r="293" spans="1:9" x14ac:dyDescent="0.25">
      <c r="B293" s="31" t="s">
        <v>284</v>
      </c>
      <c r="C293" s="39">
        <v>0</v>
      </c>
      <c r="D293" s="16">
        <v>0</v>
      </c>
      <c r="E293" s="50">
        <v>0</v>
      </c>
      <c r="F293" s="37">
        <f t="shared" si="55"/>
        <v>0</v>
      </c>
      <c r="G293" s="37">
        <v>-33438.129999999997</v>
      </c>
      <c r="H293" s="17">
        <f t="shared" ref="H293:H331" si="58">IF(G293=0,0,IF(F293=0,100,G293/F293*100))</f>
        <v>100</v>
      </c>
      <c r="I293" s="4"/>
    </row>
    <row r="294" spans="1:9" s="1" customFormat="1" x14ac:dyDescent="0.25">
      <c r="B294" s="10" t="s">
        <v>285</v>
      </c>
      <c r="C294" s="35">
        <f t="shared" ref="C294:F295" si="59">SUM(C295)</f>
        <v>65269073</v>
      </c>
      <c r="D294" s="11">
        <f t="shared" si="59"/>
        <v>406088.85</v>
      </c>
      <c r="E294" s="35">
        <f t="shared" si="59"/>
        <v>291896637.13</v>
      </c>
      <c r="F294" s="35">
        <f t="shared" si="59"/>
        <v>357571798.98000002</v>
      </c>
      <c r="G294" s="35">
        <f>SUM(G295)</f>
        <v>105386577.09999999</v>
      </c>
      <c r="H294" s="12">
        <f t="shared" si="58"/>
        <v>29.472843608087381</v>
      </c>
      <c r="I294" s="4"/>
    </row>
    <row r="295" spans="1:9" s="1" customFormat="1" x14ac:dyDescent="0.25">
      <c r="B295" s="10" t="s">
        <v>286</v>
      </c>
      <c r="C295" s="35">
        <f t="shared" si="59"/>
        <v>65269073</v>
      </c>
      <c r="D295" s="11">
        <f t="shared" si="59"/>
        <v>406088.85</v>
      </c>
      <c r="E295" s="35">
        <f t="shared" si="59"/>
        <v>291896637.13</v>
      </c>
      <c r="F295" s="35">
        <f t="shared" si="59"/>
        <v>357571798.98000002</v>
      </c>
      <c r="G295" s="35">
        <f>SUM(G296)</f>
        <v>105386577.09999999</v>
      </c>
      <c r="H295" s="12">
        <f t="shared" si="58"/>
        <v>29.472843608087381</v>
      </c>
      <c r="I295" s="4"/>
    </row>
    <row r="296" spans="1:9" x14ac:dyDescent="0.25">
      <c r="A296" s="1"/>
      <c r="B296" s="10" t="s">
        <v>288</v>
      </c>
      <c r="C296" s="35">
        <f t="shared" ref="C296:F296" si="60">SUM(C297:C302)</f>
        <v>65269073</v>
      </c>
      <c r="D296" s="11">
        <f t="shared" si="60"/>
        <v>406088.85</v>
      </c>
      <c r="E296" s="35">
        <f>SUM(E297:E302)</f>
        <v>291896637.13</v>
      </c>
      <c r="F296" s="35">
        <f t="shared" si="60"/>
        <v>357571798.98000002</v>
      </c>
      <c r="G296" s="35">
        <f>SUM(G297:G302)</f>
        <v>105386577.09999999</v>
      </c>
      <c r="H296" s="12">
        <f t="shared" si="58"/>
        <v>29.472843608087381</v>
      </c>
      <c r="I296" s="18"/>
    </row>
    <row r="297" spans="1:9" ht="24" x14ac:dyDescent="0.25">
      <c r="B297" s="31" t="s">
        <v>289</v>
      </c>
      <c r="C297" s="39">
        <v>6860448</v>
      </c>
      <c r="D297" s="16">
        <v>0</v>
      </c>
      <c r="E297" s="50">
        <v>0</v>
      </c>
      <c r="F297" s="37">
        <f t="shared" ref="F297:F302" si="61">+C297+D297+E297</f>
        <v>6860448</v>
      </c>
      <c r="G297" s="37">
        <v>1922271.36</v>
      </c>
      <c r="H297" s="17">
        <f t="shared" si="58"/>
        <v>28.019618543861863</v>
      </c>
      <c r="I297" s="18"/>
    </row>
    <row r="298" spans="1:9" ht="36" x14ac:dyDescent="0.25">
      <c r="B298" s="31" t="s">
        <v>290</v>
      </c>
      <c r="C298" s="39">
        <v>2379675</v>
      </c>
      <c r="D298" s="16">
        <v>0</v>
      </c>
      <c r="E298" s="50">
        <v>0</v>
      </c>
      <c r="F298" s="37">
        <f t="shared" si="61"/>
        <v>2379675</v>
      </c>
      <c r="G298" s="37">
        <v>791004</v>
      </c>
      <c r="H298" s="17">
        <f t="shared" si="58"/>
        <v>33.240001260676358</v>
      </c>
      <c r="I298" s="18"/>
    </row>
    <row r="299" spans="1:9" s="1" customFormat="1" x14ac:dyDescent="0.25">
      <c r="A299" s="6"/>
      <c r="B299" s="31" t="s">
        <v>281</v>
      </c>
      <c r="C299" s="39">
        <v>30777</v>
      </c>
      <c r="D299" s="16">
        <v>0</v>
      </c>
      <c r="E299" s="50">
        <v>0</v>
      </c>
      <c r="F299" s="37">
        <f t="shared" si="61"/>
        <v>30777</v>
      </c>
      <c r="G299" s="37">
        <v>0</v>
      </c>
      <c r="H299" s="17"/>
      <c r="I299" s="18"/>
    </row>
    <row r="300" spans="1:9" x14ac:dyDescent="0.25">
      <c r="B300" s="31" t="s">
        <v>283</v>
      </c>
      <c r="C300" s="39">
        <v>317873</v>
      </c>
      <c r="D300" s="16">
        <v>0</v>
      </c>
      <c r="E300" s="50">
        <v>0</v>
      </c>
      <c r="F300" s="37">
        <f t="shared" si="61"/>
        <v>317873</v>
      </c>
      <c r="G300" s="37">
        <v>91932</v>
      </c>
      <c r="H300" s="17">
        <f t="shared" si="58"/>
        <v>28.920984166632586</v>
      </c>
      <c r="I300" s="18"/>
    </row>
    <row r="301" spans="1:9" ht="21.75" customHeight="1" x14ac:dyDescent="0.25">
      <c r="B301" s="31" t="s">
        <v>291</v>
      </c>
      <c r="C301" s="39">
        <v>52665239.719999999</v>
      </c>
      <c r="D301" s="16">
        <v>0</v>
      </c>
      <c r="E301" s="50">
        <v>291896637.13</v>
      </c>
      <c r="F301" s="37">
        <f t="shared" si="61"/>
        <v>344561876.85000002</v>
      </c>
      <c r="G301" s="37">
        <v>100181857.48999999</v>
      </c>
      <c r="H301" s="17">
        <f t="shared" si="58"/>
        <v>29.075142730782343</v>
      </c>
      <c r="I301" s="18"/>
    </row>
    <row r="302" spans="1:9" ht="24" x14ac:dyDescent="0.25">
      <c r="B302" s="31" t="s">
        <v>292</v>
      </c>
      <c r="C302" s="39">
        <v>3015060.28</v>
      </c>
      <c r="D302" s="15">
        <v>406088.85</v>
      </c>
      <c r="E302" s="50">
        <v>0</v>
      </c>
      <c r="F302" s="37">
        <f t="shared" si="61"/>
        <v>3421149.13</v>
      </c>
      <c r="G302" s="37">
        <v>2399512.25</v>
      </c>
      <c r="H302" s="17">
        <f t="shared" si="58"/>
        <v>70.137610458390043</v>
      </c>
      <c r="I302" s="4"/>
    </row>
    <row r="303" spans="1:9" s="1" customFormat="1" x14ac:dyDescent="0.25">
      <c r="B303" s="10" t="s">
        <v>287</v>
      </c>
      <c r="C303" s="35">
        <f>C304+C308+C311+C313+C315+C331</f>
        <v>542069549</v>
      </c>
      <c r="D303" s="11">
        <f>D304+D308+D311+D313+D315+D331</f>
        <v>0</v>
      </c>
      <c r="E303" s="35">
        <f>E304+E308+E311+E313+E315+E331</f>
        <v>26355231.530000001</v>
      </c>
      <c r="F303" s="35">
        <f>F304+F308+F311+F313+F315+F331</f>
        <v>568424780.52999997</v>
      </c>
      <c r="G303" s="35">
        <f>G304+G308+G311+G313+G315+G331</f>
        <v>96196014.320000008</v>
      </c>
      <c r="H303" s="12">
        <f t="shared" si="58"/>
        <v>16.923261901127308</v>
      </c>
      <c r="I303" s="18"/>
    </row>
    <row r="304" spans="1:9" x14ac:dyDescent="0.25">
      <c r="A304" s="1"/>
      <c r="B304" s="10" t="s">
        <v>293</v>
      </c>
      <c r="C304" s="35">
        <f t="shared" ref="C304:F304" si="62">SUM(C305:C307)</f>
        <v>12243861</v>
      </c>
      <c r="D304" s="11">
        <f t="shared" si="62"/>
        <v>0</v>
      </c>
      <c r="E304" s="35">
        <f t="shared" si="62"/>
        <v>0</v>
      </c>
      <c r="F304" s="35">
        <f t="shared" si="62"/>
        <v>12243861</v>
      </c>
      <c r="G304" s="35">
        <f>SUM(G305:G307)</f>
        <v>321938</v>
      </c>
      <c r="H304" s="12">
        <f t="shared" si="58"/>
        <v>2.6293830026329115</v>
      </c>
      <c r="I304" s="18"/>
    </row>
    <row r="305" spans="1:9" s="1" customFormat="1" ht="36" x14ac:dyDescent="0.25">
      <c r="A305" s="6"/>
      <c r="B305" s="31" t="s">
        <v>294</v>
      </c>
      <c r="C305" s="39">
        <v>7104661</v>
      </c>
      <c r="D305" s="16">
        <v>0</v>
      </c>
      <c r="E305" s="50">
        <v>0</v>
      </c>
      <c r="F305" s="37">
        <f t="shared" ref="F305:F333" si="63">+C305+D305+E305</f>
        <v>7104661</v>
      </c>
      <c r="G305" s="37">
        <v>210736.36</v>
      </c>
      <c r="H305" s="17">
        <f t="shared" si="58"/>
        <v>2.9661705181992493</v>
      </c>
      <c r="I305" s="18"/>
    </row>
    <row r="306" spans="1:9" ht="36" x14ac:dyDescent="0.25">
      <c r="B306" s="31" t="s">
        <v>295</v>
      </c>
      <c r="C306" s="39">
        <v>3485000</v>
      </c>
      <c r="D306" s="16">
        <v>0</v>
      </c>
      <c r="E306" s="50">
        <v>0</v>
      </c>
      <c r="F306" s="37">
        <f t="shared" si="63"/>
        <v>3485000</v>
      </c>
      <c r="G306" s="37">
        <v>88655</v>
      </c>
      <c r="H306" s="17">
        <f t="shared" si="58"/>
        <v>2.5439024390243903</v>
      </c>
      <c r="I306" s="18"/>
    </row>
    <row r="307" spans="1:9" s="1" customFormat="1" ht="24" x14ac:dyDescent="0.25">
      <c r="A307" s="6"/>
      <c r="B307" s="31" t="s">
        <v>296</v>
      </c>
      <c r="C307" s="39">
        <v>1654200</v>
      </c>
      <c r="D307" s="16">
        <v>0</v>
      </c>
      <c r="E307" s="50">
        <v>0</v>
      </c>
      <c r="F307" s="37">
        <f t="shared" si="63"/>
        <v>1654200</v>
      </c>
      <c r="G307" s="37">
        <v>22546.639999999999</v>
      </c>
      <c r="H307" s="17">
        <f t="shared" si="58"/>
        <v>1.3629935920686735</v>
      </c>
      <c r="I307" s="18"/>
    </row>
    <row r="308" spans="1:9" x14ac:dyDescent="0.25">
      <c r="A308" s="1"/>
      <c r="B308" s="10" t="s">
        <v>297</v>
      </c>
      <c r="C308" s="35">
        <f t="shared" ref="C308:F308" si="64">SUM(C309:C310)</f>
        <v>310000</v>
      </c>
      <c r="D308" s="11">
        <f t="shared" si="64"/>
        <v>0</v>
      </c>
      <c r="E308" s="35">
        <f t="shared" si="64"/>
        <v>0</v>
      </c>
      <c r="F308" s="35">
        <f t="shared" si="64"/>
        <v>310000</v>
      </c>
      <c r="G308" s="35">
        <f>SUM(G309:G310)</f>
        <v>717033.14</v>
      </c>
      <c r="H308" s="12">
        <f t="shared" si="58"/>
        <v>231.3010129032258</v>
      </c>
      <c r="I308" s="4"/>
    </row>
    <row r="309" spans="1:9" ht="24" x14ac:dyDescent="0.25">
      <c r="A309" s="42"/>
      <c r="B309" s="31" t="s">
        <v>298</v>
      </c>
      <c r="C309" s="39">
        <v>10000</v>
      </c>
      <c r="D309" s="16">
        <v>0</v>
      </c>
      <c r="E309" s="50">
        <v>0</v>
      </c>
      <c r="F309" s="37">
        <f t="shared" si="63"/>
        <v>10000</v>
      </c>
      <c r="G309" s="37">
        <v>0</v>
      </c>
      <c r="H309" s="17">
        <f t="shared" si="58"/>
        <v>0</v>
      </c>
      <c r="I309" s="18"/>
    </row>
    <row r="310" spans="1:9" x14ac:dyDescent="0.25">
      <c r="B310" s="31" t="s">
        <v>299</v>
      </c>
      <c r="C310" s="39">
        <v>300000</v>
      </c>
      <c r="D310" s="16">
        <v>0</v>
      </c>
      <c r="E310" s="50">
        <v>0</v>
      </c>
      <c r="F310" s="37">
        <f t="shared" si="63"/>
        <v>300000</v>
      </c>
      <c r="G310" s="37">
        <v>717033.14</v>
      </c>
      <c r="H310" s="17">
        <f t="shared" si="58"/>
        <v>239.01104666666666</v>
      </c>
      <c r="I310" s="4"/>
    </row>
    <row r="311" spans="1:9" s="1" customFormat="1" x14ac:dyDescent="0.25">
      <c r="B311" s="10" t="s">
        <v>300</v>
      </c>
      <c r="C311" s="35">
        <f t="shared" ref="C311:F311" si="65">SUM(C312)</f>
        <v>325000</v>
      </c>
      <c r="D311" s="11">
        <f t="shared" si="65"/>
        <v>0</v>
      </c>
      <c r="E311" s="35">
        <f t="shared" si="65"/>
        <v>0</v>
      </c>
      <c r="F311" s="35">
        <f t="shared" si="65"/>
        <v>325000</v>
      </c>
      <c r="G311" s="35">
        <f>SUM(G312)</f>
        <v>15000</v>
      </c>
      <c r="H311" s="12">
        <f t="shared" si="58"/>
        <v>4.6153846153846159</v>
      </c>
      <c r="I311" s="18"/>
    </row>
    <row r="312" spans="1:9" s="1" customFormat="1" x14ac:dyDescent="0.25">
      <c r="A312" s="6"/>
      <c r="B312" s="31" t="s">
        <v>301</v>
      </c>
      <c r="C312" s="39">
        <v>325000</v>
      </c>
      <c r="D312" s="16">
        <v>0</v>
      </c>
      <c r="E312" s="50">
        <v>0</v>
      </c>
      <c r="F312" s="37">
        <f t="shared" si="63"/>
        <v>325000</v>
      </c>
      <c r="G312" s="37">
        <v>15000</v>
      </c>
      <c r="H312" s="17">
        <f t="shared" si="58"/>
        <v>4.6153846153846159</v>
      </c>
      <c r="I312" s="18"/>
    </row>
    <row r="313" spans="1:9" s="1" customFormat="1" x14ac:dyDescent="0.25">
      <c r="B313" s="10" t="s">
        <v>302</v>
      </c>
      <c r="C313" s="35">
        <f t="shared" ref="C313:F313" si="66">SUM(C314)</f>
        <v>0</v>
      </c>
      <c r="D313" s="11">
        <f t="shared" si="66"/>
        <v>0</v>
      </c>
      <c r="E313" s="35">
        <f t="shared" si="66"/>
        <v>0</v>
      </c>
      <c r="F313" s="35">
        <f t="shared" si="66"/>
        <v>0</v>
      </c>
      <c r="G313" s="35">
        <f>SUM(G314)</f>
        <v>520</v>
      </c>
      <c r="H313" s="12">
        <f t="shared" si="58"/>
        <v>100</v>
      </c>
      <c r="I313" s="18"/>
    </row>
    <row r="314" spans="1:9" x14ac:dyDescent="0.25">
      <c r="B314" s="31" t="s">
        <v>303</v>
      </c>
      <c r="C314" s="39">
        <v>0</v>
      </c>
      <c r="D314" s="16">
        <v>0</v>
      </c>
      <c r="E314" s="50">
        <v>0</v>
      </c>
      <c r="F314" s="37">
        <f t="shared" si="63"/>
        <v>0</v>
      </c>
      <c r="G314" s="37">
        <v>520</v>
      </c>
      <c r="H314" s="17">
        <f t="shared" si="58"/>
        <v>100</v>
      </c>
      <c r="I314" s="18"/>
    </row>
    <row r="315" spans="1:9" x14ac:dyDescent="0.25">
      <c r="A315" s="1"/>
      <c r="B315" s="10" t="s">
        <v>300</v>
      </c>
      <c r="C315" s="35">
        <f>SUM(C316:C330)</f>
        <v>26353188</v>
      </c>
      <c r="D315" s="11">
        <f>SUM(D316:D330)</f>
        <v>0</v>
      </c>
      <c r="E315" s="35">
        <f>SUM(E316:E330)</f>
        <v>26355231.530000001</v>
      </c>
      <c r="F315" s="35">
        <f>SUM(F316:F330)</f>
        <v>52708419.530000001</v>
      </c>
      <c r="G315" s="35">
        <f>SUM(G316:G330)</f>
        <v>95141523.180000007</v>
      </c>
      <c r="H315" s="12">
        <f t="shared" si="58"/>
        <v>180.50536143632308</v>
      </c>
      <c r="I315" s="18"/>
    </row>
    <row r="316" spans="1:9" s="1" customFormat="1" ht="24" x14ac:dyDescent="0.25">
      <c r="A316" s="6"/>
      <c r="B316" s="31" t="s">
        <v>304</v>
      </c>
      <c r="C316" s="39">
        <v>450600</v>
      </c>
      <c r="D316" s="16">
        <v>0</v>
      </c>
      <c r="E316" s="50">
        <v>0</v>
      </c>
      <c r="F316" s="37">
        <f>+C316+D316+E316</f>
        <v>450600</v>
      </c>
      <c r="G316" s="37">
        <v>0</v>
      </c>
      <c r="H316" s="17">
        <f t="shared" si="58"/>
        <v>0</v>
      </c>
      <c r="I316" s="18"/>
    </row>
    <row r="317" spans="1:9" ht="24" x14ac:dyDescent="0.25">
      <c r="B317" s="31" t="s">
        <v>305</v>
      </c>
      <c r="C317" s="39">
        <v>1281617</v>
      </c>
      <c r="D317" s="16">
        <v>0</v>
      </c>
      <c r="E317" s="50">
        <v>0</v>
      </c>
      <c r="F317" s="37">
        <f t="shared" ref="F317:F330" si="67">+C317+D317+E317</f>
        <v>1281617</v>
      </c>
      <c r="G317" s="37">
        <v>310990</v>
      </c>
      <c r="H317" s="17">
        <f t="shared" si="58"/>
        <v>24.265439675035523</v>
      </c>
      <c r="I317" s="18"/>
    </row>
    <row r="318" spans="1:9" x14ac:dyDescent="0.25">
      <c r="B318" s="31" t="s">
        <v>306</v>
      </c>
      <c r="C318" s="39">
        <v>0</v>
      </c>
      <c r="D318" s="16">
        <v>0</v>
      </c>
      <c r="E318" s="50">
        <v>0</v>
      </c>
      <c r="F318" s="37">
        <f t="shared" si="67"/>
        <v>0</v>
      </c>
      <c r="G318" s="37">
        <v>84444</v>
      </c>
      <c r="H318" s="17">
        <f t="shared" si="58"/>
        <v>100</v>
      </c>
      <c r="I318" s="18"/>
    </row>
    <row r="319" spans="1:9" x14ac:dyDescent="0.25">
      <c r="B319" s="31" t="s">
        <v>307</v>
      </c>
      <c r="C319" s="39">
        <v>14220990</v>
      </c>
      <c r="D319" s="16">
        <v>0</v>
      </c>
      <c r="E319" s="50">
        <v>0</v>
      </c>
      <c r="F319" s="37">
        <f t="shared" si="67"/>
        <v>14220990</v>
      </c>
      <c r="G319" s="37">
        <v>1367423.18</v>
      </c>
      <c r="H319" s="17">
        <f t="shared" si="58"/>
        <v>9.6155273296725454</v>
      </c>
      <c r="I319" s="18"/>
    </row>
    <row r="320" spans="1:9" s="1" customFormat="1" ht="12.75" x14ac:dyDescent="0.25">
      <c r="A320" s="6"/>
      <c r="B320" s="31" t="s">
        <v>418</v>
      </c>
      <c r="C320" s="44">
        <v>0</v>
      </c>
      <c r="D320" s="45">
        <v>0</v>
      </c>
      <c r="E320" s="39">
        <v>400000</v>
      </c>
      <c r="F320" s="37">
        <f t="shared" si="67"/>
        <v>400000</v>
      </c>
      <c r="G320" s="44">
        <v>0</v>
      </c>
      <c r="H320" s="46">
        <f t="shared" si="58"/>
        <v>0</v>
      </c>
      <c r="I320" s="18"/>
    </row>
    <row r="321" spans="1:9" s="1" customFormat="1" x14ac:dyDescent="0.25">
      <c r="A321" s="6"/>
      <c r="B321" s="31" t="s">
        <v>308</v>
      </c>
      <c r="C321" s="39">
        <v>175000</v>
      </c>
      <c r="D321" s="16">
        <v>0</v>
      </c>
      <c r="E321" s="50">
        <v>0</v>
      </c>
      <c r="F321" s="37">
        <f t="shared" si="67"/>
        <v>175000</v>
      </c>
      <c r="G321" s="37">
        <v>0</v>
      </c>
      <c r="H321" s="17">
        <f t="shared" si="58"/>
        <v>0</v>
      </c>
      <c r="I321" s="18"/>
    </row>
    <row r="322" spans="1:9" x14ac:dyDescent="0.25">
      <c r="B322" s="31" t="s">
        <v>309</v>
      </c>
      <c r="C322" s="39">
        <v>1160300</v>
      </c>
      <c r="D322" s="16">
        <v>0</v>
      </c>
      <c r="E322" s="50">
        <v>0</v>
      </c>
      <c r="F322" s="37">
        <f t="shared" si="67"/>
        <v>1160300</v>
      </c>
      <c r="G322" s="37">
        <v>494497</v>
      </c>
      <c r="H322" s="17">
        <f t="shared" si="58"/>
        <v>42.618029819874167</v>
      </c>
      <c r="I322" s="18"/>
    </row>
    <row r="323" spans="1:9" x14ac:dyDescent="0.25">
      <c r="B323" s="31" t="s">
        <v>310</v>
      </c>
      <c r="C323" s="39">
        <v>2354640</v>
      </c>
      <c r="D323" s="16">
        <v>0</v>
      </c>
      <c r="E323" s="50">
        <v>0</v>
      </c>
      <c r="F323" s="37">
        <f t="shared" si="67"/>
        <v>2354640</v>
      </c>
      <c r="G323" s="37">
        <v>564490</v>
      </c>
      <c r="H323" s="17">
        <f t="shared" si="58"/>
        <v>23.973516121360376</v>
      </c>
      <c r="I323" s="18"/>
    </row>
    <row r="324" spans="1:9" x14ac:dyDescent="0.25">
      <c r="B324" s="31" t="s">
        <v>311</v>
      </c>
      <c r="C324" s="39">
        <v>0</v>
      </c>
      <c r="D324" s="16">
        <v>0</v>
      </c>
      <c r="E324" s="50">
        <v>0</v>
      </c>
      <c r="F324" s="37">
        <f t="shared" si="67"/>
        <v>0</v>
      </c>
      <c r="G324" s="37">
        <v>1244</v>
      </c>
      <c r="H324" s="17">
        <f t="shared" si="58"/>
        <v>100</v>
      </c>
      <c r="I324" s="18"/>
    </row>
    <row r="325" spans="1:9" s="1" customFormat="1" ht="24" x14ac:dyDescent="0.25">
      <c r="A325" s="6"/>
      <c r="B325" s="31" t="s">
        <v>312</v>
      </c>
      <c r="C325" s="39">
        <v>980000</v>
      </c>
      <c r="D325" s="16">
        <v>0</v>
      </c>
      <c r="E325" s="50">
        <v>0</v>
      </c>
      <c r="F325" s="37">
        <f t="shared" si="67"/>
        <v>980000</v>
      </c>
      <c r="G325" s="37">
        <v>286685</v>
      </c>
      <c r="H325" s="17">
        <f t="shared" si="58"/>
        <v>29.25357142857143</v>
      </c>
      <c r="I325" s="18"/>
    </row>
    <row r="326" spans="1:9" x14ac:dyDescent="0.25">
      <c r="B326" s="31" t="s">
        <v>313</v>
      </c>
      <c r="C326" s="39">
        <v>0</v>
      </c>
      <c r="D326" s="16">
        <v>0</v>
      </c>
      <c r="E326" s="50">
        <v>0</v>
      </c>
      <c r="F326" s="37">
        <f t="shared" si="67"/>
        <v>0</v>
      </c>
      <c r="G326" s="37">
        <v>823643.54</v>
      </c>
      <c r="H326" s="17">
        <f t="shared" si="58"/>
        <v>100</v>
      </c>
      <c r="I326" s="18"/>
    </row>
    <row r="327" spans="1:9" s="1" customFormat="1" x14ac:dyDescent="0.25">
      <c r="A327" s="6"/>
      <c r="B327" s="31" t="s">
        <v>314</v>
      </c>
      <c r="C327" s="39">
        <v>5730041</v>
      </c>
      <c r="D327" s="16">
        <v>0</v>
      </c>
      <c r="E327" s="50">
        <v>25955231.530000001</v>
      </c>
      <c r="F327" s="37">
        <f t="shared" si="67"/>
        <v>31685272.530000001</v>
      </c>
      <c r="G327" s="37">
        <v>2054257.46</v>
      </c>
      <c r="H327" s="17">
        <f t="shared" si="58"/>
        <v>6.4833195234631615</v>
      </c>
      <c r="I327" s="4"/>
    </row>
    <row r="328" spans="1:9" x14ac:dyDescent="0.25">
      <c r="B328" s="31" t="s">
        <v>315</v>
      </c>
      <c r="C328" s="39">
        <v>0</v>
      </c>
      <c r="D328" s="16">
        <v>0</v>
      </c>
      <c r="E328" s="50">
        <v>0</v>
      </c>
      <c r="F328" s="37">
        <f t="shared" si="67"/>
        <v>0</v>
      </c>
      <c r="G328" s="37">
        <v>10388</v>
      </c>
      <c r="H328" s="17">
        <f t="shared" si="58"/>
        <v>100</v>
      </c>
      <c r="I328" s="18"/>
    </row>
    <row r="329" spans="1:9" s="1" customFormat="1" x14ac:dyDescent="0.25">
      <c r="A329" s="6"/>
      <c r="B329" s="31" t="s">
        <v>316</v>
      </c>
      <c r="C329" s="39">
        <v>0</v>
      </c>
      <c r="D329" s="16">
        <v>0</v>
      </c>
      <c r="E329" s="50">
        <v>0</v>
      </c>
      <c r="F329" s="37">
        <f t="shared" si="67"/>
        <v>0</v>
      </c>
      <c r="G329" s="37">
        <v>150</v>
      </c>
      <c r="H329" s="17">
        <f t="shared" si="58"/>
        <v>100</v>
      </c>
      <c r="I329" s="18"/>
    </row>
    <row r="330" spans="1:9" x14ac:dyDescent="0.25">
      <c r="A330" s="1"/>
      <c r="B330" s="31" t="s">
        <v>317</v>
      </c>
      <c r="C330" s="39">
        <v>0</v>
      </c>
      <c r="D330" s="16">
        <v>0</v>
      </c>
      <c r="E330" s="50">
        <v>0</v>
      </c>
      <c r="F330" s="37">
        <f t="shared" si="67"/>
        <v>0</v>
      </c>
      <c r="G330" s="37">
        <v>89143311</v>
      </c>
      <c r="H330" s="17">
        <f t="shared" si="58"/>
        <v>100</v>
      </c>
      <c r="I330" s="18"/>
    </row>
    <row r="331" spans="1:9" x14ac:dyDescent="0.25">
      <c r="B331" s="27" t="s">
        <v>318</v>
      </c>
      <c r="C331" s="35">
        <f t="shared" ref="C331:F331" si="68">SUM(C332:C333)</f>
        <v>502837500</v>
      </c>
      <c r="D331" s="11">
        <f t="shared" si="68"/>
        <v>0</v>
      </c>
      <c r="E331" s="35">
        <f t="shared" si="68"/>
        <v>0</v>
      </c>
      <c r="F331" s="35">
        <f t="shared" si="68"/>
        <v>502837500</v>
      </c>
      <c r="G331" s="35">
        <f>SUM(G332:G333)</f>
        <v>0</v>
      </c>
      <c r="H331" s="12">
        <f t="shared" si="58"/>
        <v>0</v>
      </c>
      <c r="I331" s="18"/>
    </row>
    <row r="332" spans="1:9" ht="21" customHeight="1" x14ac:dyDescent="0.25">
      <c r="B332" s="31" t="s">
        <v>319</v>
      </c>
      <c r="C332" s="39">
        <v>500000000</v>
      </c>
      <c r="D332" s="16">
        <v>0</v>
      </c>
      <c r="E332" s="50">
        <v>0</v>
      </c>
      <c r="F332" s="37">
        <f t="shared" si="63"/>
        <v>500000000</v>
      </c>
      <c r="G332" s="37">
        <v>0</v>
      </c>
      <c r="H332" s="17">
        <f>IF(G332=0,0,IF(F332=0,100,G332/F332*100))</f>
        <v>0</v>
      </c>
      <c r="I332" s="18"/>
    </row>
    <row r="333" spans="1:9" ht="36" customHeight="1" x14ac:dyDescent="0.25">
      <c r="A333" s="1"/>
      <c r="B333" s="31" t="s">
        <v>320</v>
      </c>
      <c r="C333" s="39">
        <v>2837500</v>
      </c>
      <c r="D333" s="16">
        <v>0</v>
      </c>
      <c r="E333" s="50">
        <v>0</v>
      </c>
      <c r="F333" s="37">
        <f t="shared" si="63"/>
        <v>2837500</v>
      </c>
      <c r="G333" s="37">
        <v>0</v>
      </c>
      <c r="H333" s="17">
        <f>IF(G333=0,0,IF(F333=0,100,G333/F333*100))</f>
        <v>0</v>
      </c>
      <c r="I333" s="4"/>
    </row>
    <row r="334" spans="1:9" ht="28.5" customHeight="1" x14ac:dyDescent="0.25">
      <c r="A334" s="1"/>
      <c r="B334" s="10" t="s">
        <v>321</v>
      </c>
      <c r="C334" s="35">
        <f t="shared" ref="C334:E334" si="69">+C335+C337</f>
        <v>25564296</v>
      </c>
      <c r="D334" s="11">
        <f t="shared" si="69"/>
        <v>0</v>
      </c>
      <c r="E334" s="35">
        <f t="shared" si="69"/>
        <v>0</v>
      </c>
      <c r="F334" s="35">
        <f>+F335+F337</f>
        <v>25564296</v>
      </c>
      <c r="G334" s="35">
        <f>+G335+G337</f>
        <v>3206032.03</v>
      </c>
      <c r="H334" s="12">
        <f t="shared" ref="H334:H335" si="70">IF(G334=0,0,IF(F334=0,100,G334/F334*100))</f>
        <v>12.541053467695725</v>
      </c>
      <c r="I334" s="4"/>
    </row>
    <row r="335" spans="1:9" x14ac:dyDescent="0.25">
      <c r="B335" s="10" t="s">
        <v>322</v>
      </c>
      <c r="C335" s="35">
        <f t="shared" ref="C335:F335" si="71">+C336</f>
        <v>0</v>
      </c>
      <c r="D335" s="11">
        <f t="shared" si="71"/>
        <v>0</v>
      </c>
      <c r="E335" s="35">
        <f t="shared" si="71"/>
        <v>0</v>
      </c>
      <c r="F335" s="35">
        <f t="shared" si="71"/>
        <v>0</v>
      </c>
      <c r="G335" s="35">
        <f>+G336</f>
        <v>90000</v>
      </c>
      <c r="H335" s="12">
        <f t="shared" si="70"/>
        <v>100</v>
      </c>
      <c r="I335" s="18"/>
    </row>
    <row r="336" spans="1:9" s="1" customFormat="1" x14ac:dyDescent="0.25">
      <c r="A336" s="6"/>
      <c r="B336" s="31" t="s">
        <v>323</v>
      </c>
      <c r="C336" s="39">
        <v>0</v>
      </c>
      <c r="D336" s="16">
        <v>0</v>
      </c>
      <c r="E336" s="50">
        <v>0</v>
      </c>
      <c r="F336" s="37">
        <f t="shared" ref="F336" si="72">+C336+D336+E336</f>
        <v>0</v>
      </c>
      <c r="G336" s="37">
        <v>90000</v>
      </c>
      <c r="H336" s="17">
        <f>IF(G336=0,0,IF(F336=0,100,G336/F336*100))</f>
        <v>100</v>
      </c>
      <c r="I336" s="18"/>
    </row>
    <row r="337" spans="1:9" x14ac:dyDescent="0.25">
      <c r="B337" s="10" t="s">
        <v>324</v>
      </c>
      <c r="C337" s="35">
        <f t="shared" ref="C337:F337" si="73">+C338</f>
        <v>25564296</v>
      </c>
      <c r="D337" s="11">
        <f t="shared" si="73"/>
        <v>0</v>
      </c>
      <c r="E337" s="35">
        <f t="shared" si="73"/>
        <v>0</v>
      </c>
      <c r="F337" s="35">
        <f t="shared" si="73"/>
        <v>25564296</v>
      </c>
      <c r="G337" s="35">
        <f>+G338</f>
        <v>3116032.03</v>
      </c>
      <c r="H337" s="12">
        <f t="shared" ref="H337" si="74">IF(G337=0,0,IF(F337=0,100,G337/F337*100))</f>
        <v>12.188999963073497</v>
      </c>
      <c r="I337" s="18"/>
    </row>
    <row r="338" spans="1:9" x14ac:dyDescent="0.25">
      <c r="A338" s="1"/>
      <c r="B338" s="31" t="s">
        <v>325</v>
      </c>
      <c r="C338" s="39">
        <v>25564296</v>
      </c>
      <c r="D338" s="16">
        <v>0</v>
      </c>
      <c r="E338" s="50">
        <v>0</v>
      </c>
      <c r="F338" s="37">
        <f t="shared" ref="F338" si="75">+C338+D338+E338</f>
        <v>25564296</v>
      </c>
      <c r="G338" s="37">
        <v>3116032.03</v>
      </c>
      <c r="H338" s="17">
        <f>IF(G338=0,0,IF(F338=0,100,G338/F338*100))</f>
        <v>12.188999963073497</v>
      </c>
      <c r="I338" s="18"/>
    </row>
    <row r="339" spans="1:9" s="1" customFormat="1" x14ac:dyDescent="0.25">
      <c r="B339" s="10" t="s">
        <v>326</v>
      </c>
      <c r="C339" s="35">
        <f>C340+C354+C376+C409</f>
        <v>89153323873</v>
      </c>
      <c r="D339" s="11">
        <f>D340+D354+D376+D409</f>
        <v>1517427035.2799997</v>
      </c>
      <c r="E339" s="35">
        <f>E340+E354+E376+E409</f>
        <v>202004847.72999999</v>
      </c>
      <c r="F339" s="35">
        <f>F340+F354+F376+F409</f>
        <v>90872755756.01001</v>
      </c>
      <c r="G339" s="35">
        <f>G340+G354+G376+G409</f>
        <v>24404781497.079998</v>
      </c>
      <c r="H339" s="12">
        <f t="shared" ref="H339:H376" si="76">IF(G339=0,0,IF(F339=0,100,G339/F339*100))</f>
        <v>26.855993629824471</v>
      </c>
      <c r="I339" s="18"/>
    </row>
    <row r="340" spans="1:9" x14ac:dyDescent="0.25">
      <c r="A340" s="1"/>
      <c r="B340" s="10" t="s">
        <v>327</v>
      </c>
      <c r="C340" s="35">
        <f t="shared" ref="C340:F340" si="77">C341+C352</f>
        <v>40475080223</v>
      </c>
      <c r="D340" s="11">
        <f>D341+D352</f>
        <v>319362549</v>
      </c>
      <c r="E340" s="35">
        <f t="shared" si="77"/>
        <v>0</v>
      </c>
      <c r="F340" s="35">
        <f t="shared" si="77"/>
        <v>40794442772</v>
      </c>
      <c r="G340" s="35">
        <f>G341+G352</f>
        <v>11635938646.940001</v>
      </c>
      <c r="H340" s="12">
        <f t="shared" si="76"/>
        <v>28.523342534602619</v>
      </c>
      <c r="I340" s="18"/>
    </row>
    <row r="341" spans="1:9" x14ac:dyDescent="0.25">
      <c r="B341" s="10" t="s">
        <v>328</v>
      </c>
      <c r="C341" s="35">
        <f t="shared" ref="C341:E341" si="78">SUM(C342:C351)</f>
        <v>40473824623</v>
      </c>
      <c r="D341" s="11">
        <f>SUM(D342:D351)</f>
        <v>319362549</v>
      </c>
      <c r="E341" s="35">
        <f t="shared" si="78"/>
        <v>0</v>
      </c>
      <c r="F341" s="35">
        <f>SUM(F342:F351)</f>
        <v>40793187172</v>
      </c>
      <c r="G341" s="35">
        <f>SUM(G342:G351)</f>
        <v>11635652875.200001</v>
      </c>
      <c r="H341" s="12">
        <f t="shared" si="76"/>
        <v>28.52351993517826</v>
      </c>
      <c r="I341" s="18"/>
    </row>
    <row r="342" spans="1:9" x14ac:dyDescent="0.25">
      <c r="B342" s="31" t="s">
        <v>329</v>
      </c>
      <c r="C342" s="39">
        <v>31015720703</v>
      </c>
      <c r="D342" s="43">
        <v>312957562</v>
      </c>
      <c r="E342" s="50">
        <v>0</v>
      </c>
      <c r="F342" s="37">
        <f t="shared" ref="F342:F353" si="79">+C342+D342+E342</f>
        <v>31328678265</v>
      </c>
      <c r="G342" s="37">
        <v>8885539956.2000008</v>
      </c>
      <c r="H342" s="17">
        <f t="shared" si="76"/>
        <v>28.362319919914441</v>
      </c>
      <c r="I342" s="18"/>
    </row>
    <row r="343" spans="1:9" x14ac:dyDescent="0.25">
      <c r="B343" s="31" t="s">
        <v>330</v>
      </c>
      <c r="C343" s="39">
        <v>1713861007</v>
      </c>
      <c r="D343" s="43">
        <v>6404987</v>
      </c>
      <c r="E343" s="50">
        <v>0</v>
      </c>
      <c r="F343" s="37">
        <f t="shared" si="79"/>
        <v>1720265994</v>
      </c>
      <c r="G343" s="37">
        <v>459879164</v>
      </c>
      <c r="H343" s="17">
        <f t="shared" si="76"/>
        <v>26.733026497296443</v>
      </c>
      <c r="I343" s="18"/>
    </row>
    <row r="344" spans="1:9" ht="36" x14ac:dyDescent="0.25">
      <c r="B344" s="31" t="s">
        <v>331</v>
      </c>
      <c r="C344" s="39">
        <v>3244440839</v>
      </c>
      <c r="D344" s="16">
        <v>0</v>
      </c>
      <c r="E344" s="50">
        <v>0</v>
      </c>
      <c r="F344" s="37">
        <f t="shared" si="79"/>
        <v>3244440839</v>
      </c>
      <c r="G344" s="37">
        <v>1400122527</v>
      </c>
      <c r="H344" s="17">
        <f t="shared" si="76"/>
        <v>43.154509404817659</v>
      </c>
      <c r="I344" s="18"/>
    </row>
    <row r="345" spans="1:9" ht="24" x14ac:dyDescent="0.25">
      <c r="B345" s="31" t="s">
        <v>332</v>
      </c>
      <c r="C345" s="39">
        <v>94659041</v>
      </c>
      <c r="D345" s="16">
        <v>0</v>
      </c>
      <c r="E345" s="50">
        <v>0</v>
      </c>
      <c r="F345" s="37">
        <f t="shared" si="79"/>
        <v>94659041</v>
      </c>
      <c r="G345" s="37">
        <v>23664759</v>
      </c>
      <c r="H345" s="17">
        <f t="shared" si="76"/>
        <v>24.999998679471091</v>
      </c>
      <c r="I345" s="4"/>
    </row>
    <row r="346" spans="1:9" x14ac:dyDescent="0.25">
      <c r="B346" s="31" t="s">
        <v>333</v>
      </c>
      <c r="C346" s="39">
        <v>778618264</v>
      </c>
      <c r="D346" s="16">
        <v>0</v>
      </c>
      <c r="E346" s="50">
        <v>0</v>
      </c>
      <c r="F346" s="37">
        <f t="shared" si="79"/>
        <v>778618264</v>
      </c>
      <c r="G346" s="37">
        <v>202575991</v>
      </c>
      <c r="H346" s="17">
        <f t="shared" si="76"/>
        <v>26.017369533473978</v>
      </c>
      <c r="I346" s="18"/>
    </row>
    <row r="347" spans="1:9" ht="24" x14ac:dyDescent="0.25">
      <c r="B347" s="31" t="s">
        <v>334</v>
      </c>
      <c r="C347" s="39">
        <v>472832988</v>
      </c>
      <c r="D347" s="16">
        <v>0</v>
      </c>
      <c r="E347" s="50">
        <v>0</v>
      </c>
      <c r="F347" s="37">
        <f t="shared" si="79"/>
        <v>472832988</v>
      </c>
      <c r="G347" s="37">
        <v>95715269</v>
      </c>
      <c r="H347" s="17">
        <f t="shared" si="76"/>
        <v>20.242933853845241</v>
      </c>
      <c r="I347" s="4"/>
    </row>
    <row r="348" spans="1:9" x14ac:dyDescent="0.25">
      <c r="B348" s="31" t="s">
        <v>335</v>
      </c>
      <c r="C348" s="39">
        <v>1486545177</v>
      </c>
      <c r="D348" s="16">
        <v>0</v>
      </c>
      <c r="E348" s="50">
        <v>0</v>
      </c>
      <c r="F348" s="37">
        <f t="shared" si="79"/>
        <v>1486545177</v>
      </c>
      <c r="G348" s="37">
        <v>354773970</v>
      </c>
      <c r="H348" s="17">
        <f t="shared" si="76"/>
        <v>23.865670245957148</v>
      </c>
      <c r="I348" s="4"/>
    </row>
    <row r="349" spans="1:9" ht="24" x14ac:dyDescent="0.25">
      <c r="B349" s="31" t="s">
        <v>336</v>
      </c>
      <c r="C349" s="39">
        <v>549390236</v>
      </c>
      <c r="D349" s="16">
        <v>0</v>
      </c>
      <c r="E349" s="50">
        <v>0</v>
      </c>
      <c r="F349" s="37">
        <f t="shared" si="79"/>
        <v>549390236</v>
      </c>
      <c r="G349" s="37">
        <v>213381239</v>
      </c>
      <c r="H349" s="17">
        <f t="shared" si="76"/>
        <v>38.839648944907715</v>
      </c>
      <c r="I349" s="18"/>
    </row>
    <row r="350" spans="1:9" ht="36" x14ac:dyDescent="0.25">
      <c r="B350" s="31" t="s">
        <v>337</v>
      </c>
      <c r="C350" s="39">
        <v>1117756368</v>
      </c>
      <c r="D350" s="16">
        <v>0</v>
      </c>
      <c r="E350" s="50">
        <v>0</v>
      </c>
      <c r="F350" s="37">
        <f t="shared" si="79"/>
        <v>1117756368</v>
      </c>
      <c r="G350" s="37">
        <v>0</v>
      </c>
      <c r="H350" s="17">
        <f t="shared" si="76"/>
        <v>0</v>
      </c>
      <c r="I350" s="18"/>
    </row>
    <row r="351" spans="1:9" s="1" customFormat="1" ht="24" x14ac:dyDescent="0.25">
      <c r="B351" s="31" t="s">
        <v>338</v>
      </c>
      <c r="C351" s="39">
        <v>0</v>
      </c>
      <c r="D351" s="16">
        <v>0</v>
      </c>
      <c r="E351" s="50">
        <v>0</v>
      </c>
      <c r="F351" s="37">
        <f t="shared" si="79"/>
        <v>0</v>
      </c>
      <c r="G351" s="37">
        <v>0</v>
      </c>
      <c r="H351" s="17">
        <f t="shared" si="76"/>
        <v>0</v>
      </c>
      <c r="I351" s="18"/>
    </row>
    <row r="352" spans="1:9" x14ac:dyDescent="0.25">
      <c r="B352" s="10" t="s">
        <v>339</v>
      </c>
      <c r="C352" s="35">
        <f t="shared" ref="C352:E352" si="80">SUM(C353)</f>
        <v>1255600</v>
      </c>
      <c r="D352" s="11">
        <f t="shared" si="80"/>
        <v>0</v>
      </c>
      <c r="E352" s="35">
        <f t="shared" si="80"/>
        <v>0</v>
      </c>
      <c r="F352" s="35">
        <f>SUM(F353)</f>
        <v>1255600</v>
      </c>
      <c r="G352" s="35">
        <f>SUM(G353)</f>
        <v>285771.74</v>
      </c>
      <c r="H352" s="12">
        <f t="shared" si="76"/>
        <v>22.75977540618031</v>
      </c>
      <c r="I352" s="18"/>
    </row>
    <row r="353" spans="1:9" s="1" customFormat="1" x14ac:dyDescent="0.25">
      <c r="B353" s="31" t="s">
        <v>340</v>
      </c>
      <c r="C353" s="39">
        <v>1255600</v>
      </c>
      <c r="D353" s="16">
        <v>0</v>
      </c>
      <c r="E353" s="50">
        <v>0</v>
      </c>
      <c r="F353" s="37">
        <f t="shared" si="79"/>
        <v>1255600</v>
      </c>
      <c r="G353" s="37">
        <v>285771.74</v>
      </c>
      <c r="H353" s="17">
        <f t="shared" si="76"/>
        <v>22.75977540618031</v>
      </c>
      <c r="I353" s="18"/>
    </row>
    <row r="354" spans="1:9" x14ac:dyDescent="0.25">
      <c r="A354" s="1"/>
      <c r="B354" s="10" t="s">
        <v>341</v>
      </c>
      <c r="C354" s="35">
        <f>C355+C359+C361+C368+C370+C373</f>
        <v>41969490858</v>
      </c>
      <c r="D354" s="35">
        <f>D355+D359+D361+D368+D370+D373</f>
        <v>305343654</v>
      </c>
      <c r="E354" s="35">
        <f>+E355+E360+E363+E361+E368+E371+E372+E373</f>
        <v>202004847.72999999</v>
      </c>
      <c r="F354" s="35">
        <f>F355+F359+F361+F368+F370+F373</f>
        <v>42476839359.729996</v>
      </c>
      <c r="G354" s="35">
        <f>G355+G359+G361+G368+G370+G373</f>
        <v>10206220589.200001</v>
      </c>
      <c r="H354" s="12">
        <f t="shared" si="76"/>
        <v>24.027730742311228</v>
      </c>
      <c r="I354" s="4"/>
    </row>
    <row r="355" spans="1:9" x14ac:dyDescent="0.25">
      <c r="B355" s="10" t="s">
        <v>342</v>
      </c>
      <c r="C355" s="35">
        <f t="shared" ref="C355:E355" si="81">SUM(C356:C358)</f>
        <v>23857429431</v>
      </c>
      <c r="D355" s="11">
        <f t="shared" si="81"/>
        <v>0</v>
      </c>
      <c r="E355" s="35">
        <f t="shared" si="81"/>
        <v>0</v>
      </c>
      <c r="F355" s="35">
        <f>SUM(F356:F358)</f>
        <v>23857429431</v>
      </c>
      <c r="G355" s="35">
        <f>SUM(G356:G358)</f>
        <v>5374709032.6099997</v>
      </c>
      <c r="H355" s="12">
        <f t="shared" si="76"/>
        <v>22.528449882476359</v>
      </c>
      <c r="I355" s="18"/>
    </row>
    <row r="356" spans="1:9" x14ac:dyDescent="0.25">
      <c r="B356" s="31" t="s">
        <v>343</v>
      </c>
      <c r="C356" s="39">
        <v>22417063847</v>
      </c>
      <c r="D356" s="16">
        <v>0</v>
      </c>
      <c r="E356" s="50">
        <v>0</v>
      </c>
      <c r="F356" s="37">
        <f t="shared" ref="F356:F362" si="82">+C356+D356+E356</f>
        <v>22417063847</v>
      </c>
      <c r="G356" s="37">
        <v>5039600074.6099997</v>
      </c>
      <c r="H356" s="17">
        <f t="shared" si="76"/>
        <v>22.481088999906792</v>
      </c>
      <c r="I356" s="18"/>
    </row>
    <row r="357" spans="1:9" x14ac:dyDescent="0.25">
      <c r="B357" s="31" t="s">
        <v>344</v>
      </c>
      <c r="C357" s="39">
        <v>875274531</v>
      </c>
      <c r="D357" s="16">
        <v>0</v>
      </c>
      <c r="E357" s="50">
        <v>0</v>
      </c>
      <c r="F357" s="37">
        <f t="shared" si="82"/>
        <v>875274531</v>
      </c>
      <c r="G357" s="37">
        <v>218818695</v>
      </c>
      <c r="H357" s="17">
        <f t="shared" si="76"/>
        <v>25.000007112054305</v>
      </c>
      <c r="I357" s="18"/>
    </row>
    <row r="358" spans="1:9" x14ac:dyDescent="0.25">
      <c r="B358" s="31" t="s">
        <v>345</v>
      </c>
      <c r="C358" s="39">
        <v>565091053</v>
      </c>
      <c r="D358" s="16">
        <v>0</v>
      </c>
      <c r="E358" s="50">
        <v>0</v>
      </c>
      <c r="F358" s="37">
        <f t="shared" si="82"/>
        <v>565091053</v>
      </c>
      <c r="G358" s="37">
        <v>116290263</v>
      </c>
      <c r="H358" s="17">
        <f t="shared" si="76"/>
        <v>20.579031004407</v>
      </c>
      <c r="I358" s="18"/>
    </row>
    <row r="359" spans="1:9" x14ac:dyDescent="0.25">
      <c r="B359" s="10" t="s">
        <v>422</v>
      </c>
      <c r="C359" s="35">
        <f>SUM(C360)</f>
        <v>4908029504</v>
      </c>
      <c r="D359" s="35">
        <f>SUM(D360)</f>
        <v>0</v>
      </c>
      <c r="E359" s="35">
        <f>SUM(E360)</f>
        <v>0</v>
      </c>
      <c r="F359" s="35">
        <f>SUM(F360)</f>
        <v>4908029504</v>
      </c>
      <c r="G359" s="35">
        <f>SUM(G360)</f>
        <v>1219421780.5899999</v>
      </c>
      <c r="H359" s="12">
        <f t="shared" ref="H359" si="83">IF(G359=0,0,IF(F359=0,100,G359/F359*100))</f>
        <v>24.845445195392205</v>
      </c>
      <c r="I359" s="18"/>
    </row>
    <row r="360" spans="1:9" s="1" customFormat="1" ht="24" x14ac:dyDescent="0.25">
      <c r="A360" s="6"/>
      <c r="B360" s="31" t="s">
        <v>346</v>
      </c>
      <c r="C360" s="39">
        <v>4908029504</v>
      </c>
      <c r="D360" s="16">
        <v>0</v>
      </c>
      <c r="E360" s="50">
        <v>0</v>
      </c>
      <c r="F360" s="37">
        <f t="shared" si="82"/>
        <v>4908029504</v>
      </c>
      <c r="G360" s="37">
        <v>1219421780.5899999</v>
      </c>
      <c r="H360" s="17">
        <f t="shared" si="76"/>
        <v>24.845445195392205</v>
      </c>
      <c r="I360" s="4"/>
    </row>
    <row r="361" spans="1:9" s="1" customFormat="1" x14ac:dyDescent="0.25">
      <c r="A361" s="6"/>
      <c r="B361" s="10" t="s">
        <v>348</v>
      </c>
      <c r="C361" s="35">
        <f>SUM(C362:C367)</f>
        <v>2035948380</v>
      </c>
      <c r="D361" s="35">
        <f>D362+D363+D364+D365+D366+D367</f>
        <v>20371464</v>
      </c>
      <c r="E361" s="35">
        <f>SUM(E362:E367)</f>
        <v>202004847.72999999</v>
      </c>
      <c r="F361" s="35">
        <f>SUM(F362:F367)</f>
        <v>2258324691.73</v>
      </c>
      <c r="G361" s="35">
        <f>SUM(G362:G367)</f>
        <v>541366157</v>
      </c>
      <c r="H361" s="12">
        <f t="shared" si="76"/>
        <v>23.97202488120891</v>
      </c>
      <c r="I361" s="18"/>
    </row>
    <row r="362" spans="1:9" x14ac:dyDescent="0.25">
      <c r="B362" s="31" t="s">
        <v>349</v>
      </c>
      <c r="C362" s="39">
        <v>740276747</v>
      </c>
      <c r="D362" s="16">
        <v>0</v>
      </c>
      <c r="E362" s="50">
        <v>0</v>
      </c>
      <c r="F362" s="37">
        <f t="shared" si="82"/>
        <v>740276747</v>
      </c>
      <c r="G362" s="37">
        <v>185766099</v>
      </c>
      <c r="H362" s="17">
        <f t="shared" si="76"/>
        <v>25.09414212358071</v>
      </c>
      <c r="I362" s="18"/>
    </row>
    <row r="363" spans="1:9" s="1" customFormat="1" x14ac:dyDescent="0.25">
      <c r="B363" s="31" t="s">
        <v>347</v>
      </c>
      <c r="C363" s="39">
        <v>504046450</v>
      </c>
      <c r="D363" s="43">
        <v>27739116</v>
      </c>
      <c r="E363" s="50">
        <v>0</v>
      </c>
      <c r="F363" s="37">
        <f>+C363+D363+E363</f>
        <v>531785566</v>
      </c>
      <c r="G363" s="37">
        <v>159535671</v>
      </c>
      <c r="H363" s="17">
        <f>IF(G363=0,0,IF(F363=0,100,G363/F363*100))</f>
        <v>30.000000225654865</v>
      </c>
      <c r="I363" s="18"/>
    </row>
    <row r="364" spans="1:9" x14ac:dyDescent="0.25">
      <c r="B364" s="31" t="s">
        <v>350</v>
      </c>
      <c r="C364" s="39">
        <v>440968996</v>
      </c>
      <c r="D364" s="41">
        <v>32770402</v>
      </c>
      <c r="E364" s="50">
        <v>0</v>
      </c>
      <c r="F364" s="37">
        <f>+C364+D364+E364</f>
        <v>473739398</v>
      </c>
      <c r="G364" s="37">
        <v>118434851</v>
      </c>
      <c r="H364" s="17">
        <f t="shared" si="76"/>
        <v>25.000000316629777</v>
      </c>
      <c r="I364" s="4"/>
    </row>
    <row r="365" spans="1:9" x14ac:dyDescent="0.25">
      <c r="B365" s="31" t="s">
        <v>351</v>
      </c>
      <c r="C365" s="39">
        <v>24645902</v>
      </c>
      <c r="D365" s="41">
        <v>6708260</v>
      </c>
      <c r="E365" s="50">
        <v>0</v>
      </c>
      <c r="F365" s="37">
        <f>+C365+D365+E365</f>
        <v>31354162</v>
      </c>
      <c r="G365" s="37">
        <v>7838541</v>
      </c>
      <c r="H365" s="17">
        <f t="shared" si="76"/>
        <v>25.000001594684623</v>
      </c>
      <c r="I365" s="18"/>
    </row>
    <row r="366" spans="1:9" x14ac:dyDescent="0.25">
      <c r="A366" s="1"/>
      <c r="B366" s="31" t="s">
        <v>352</v>
      </c>
      <c r="C366" s="39">
        <v>326010285</v>
      </c>
      <c r="D366" s="41">
        <v>-46846314</v>
      </c>
      <c r="E366" s="50">
        <v>0</v>
      </c>
      <c r="F366" s="37">
        <f>+C366+D366+E366</f>
        <v>279163971</v>
      </c>
      <c r="G366" s="37">
        <v>69790995</v>
      </c>
      <c r="H366" s="17">
        <f t="shared" si="76"/>
        <v>25.000000805977933</v>
      </c>
      <c r="I366" s="18"/>
    </row>
    <row r="367" spans="1:9" x14ac:dyDescent="0.25">
      <c r="B367" s="31" t="s">
        <v>417</v>
      </c>
      <c r="C367" s="39">
        <v>0</v>
      </c>
      <c r="D367" s="41">
        <v>0</v>
      </c>
      <c r="E367" s="50">
        <v>202004847.72999999</v>
      </c>
      <c r="F367" s="37">
        <f>+C367+D367+E367</f>
        <v>202004847.72999999</v>
      </c>
      <c r="G367" s="37">
        <v>0</v>
      </c>
      <c r="H367" s="17">
        <f t="shared" si="76"/>
        <v>0</v>
      </c>
      <c r="I367" s="4"/>
    </row>
    <row r="368" spans="1:9" ht="24" x14ac:dyDescent="0.25">
      <c r="B368" s="10" t="s">
        <v>353</v>
      </c>
      <c r="C368" s="35">
        <f t="shared" ref="C368:E368" si="84">SUM(C369)</f>
        <v>237470097</v>
      </c>
      <c r="D368" s="11">
        <f>SUM(D369)</f>
        <v>18969932</v>
      </c>
      <c r="E368" s="35">
        <f t="shared" si="84"/>
        <v>0</v>
      </c>
      <c r="F368" s="35">
        <f>SUM(F369)</f>
        <v>256440029</v>
      </c>
      <c r="G368" s="35">
        <f>SUM(G369)</f>
        <v>65367008</v>
      </c>
      <c r="H368" s="12">
        <f t="shared" si="76"/>
        <v>25.490173376949667</v>
      </c>
      <c r="I368" s="4"/>
    </row>
    <row r="369" spans="1:9" x14ac:dyDescent="0.25">
      <c r="B369" s="31" t="s">
        <v>354</v>
      </c>
      <c r="C369" s="39">
        <v>237470097</v>
      </c>
      <c r="D369" s="15">
        <v>18969932</v>
      </c>
      <c r="E369" s="50">
        <v>0</v>
      </c>
      <c r="F369" s="37">
        <f>+C369+D369+E369</f>
        <v>256440029</v>
      </c>
      <c r="G369" s="37">
        <v>65367008</v>
      </c>
      <c r="H369" s="17">
        <f t="shared" si="76"/>
        <v>25.490173376949667</v>
      </c>
      <c r="I369" s="18"/>
    </row>
    <row r="370" spans="1:9" x14ac:dyDescent="0.25">
      <c r="B370" s="10" t="s">
        <v>423</v>
      </c>
      <c r="C370" s="35">
        <f>SUM(C371:C372)</f>
        <v>2856323361</v>
      </c>
      <c r="D370" s="35">
        <f>SUM(D371:D372)</f>
        <v>23362605</v>
      </c>
      <c r="E370" s="35">
        <f t="shared" ref="E370" si="85">SUM(E371:E372)</f>
        <v>0</v>
      </c>
      <c r="F370" s="35">
        <f>SUM(F371:F372)</f>
        <v>2879685966</v>
      </c>
      <c r="G370" s="35">
        <f>SUM(G371:G372)</f>
        <v>733356246</v>
      </c>
      <c r="H370" s="12">
        <f t="shared" si="76"/>
        <v>25.466535402075852</v>
      </c>
      <c r="I370" s="18"/>
    </row>
    <row r="371" spans="1:9" ht="24" x14ac:dyDescent="0.25">
      <c r="A371" s="1"/>
      <c r="B371" s="31" t="s">
        <v>355</v>
      </c>
      <c r="C371" s="39">
        <v>243579286</v>
      </c>
      <c r="D371" s="15">
        <v>25115853</v>
      </c>
      <c r="E371" s="50">
        <v>0</v>
      </c>
      <c r="F371" s="37">
        <f>+C371+D371+E371</f>
        <v>268695139</v>
      </c>
      <c r="G371" s="37">
        <v>80608539</v>
      </c>
      <c r="H371" s="17">
        <f t="shared" si="76"/>
        <v>29.999998995143713</v>
      </c>
      <c r="I371" s="18"/>
    </row>
    <row r="372" spans="1:9" s="1" customFormat="1" ht="24" x14ac:dyDescent="0.25">
      <c r="A372" s="6"/>
      <c r="B372" s="31" t="s">
        <v>356</v>
      </c>
      <c r="C372" s="39">
        <v>2612744075</v>
      </c>
      <c r="D372" s="15">
        <v>-1753248</v>
      </c>
      <c r="E372" s="50">
        <v>0</v>
      </c>
      <c r="F372" s="37">
        <f>+C372+D372+E372</f>
        <v>2610990827</v>
      </c>
      <c r="G372" s="37">
        <v>652747707</v>
      </c>
      <c r="H372" s="17">
        <f t="shared" si="76"/>
        <v>25.000000009574908</v>
      </c>
      <c r="I372" s="18"/>
    </row>
    <row r="373" spans="1:9" x14ac:dyDescent="0.25">
      <c r="B373" s="10" t="s">
        <v>357</v>
      </c>
      <c r="C373" s="35">
        <f t="shared" ref="C373:E373" si="86">SUM(C374:C375)</f>
        <v>8074290085</v>
      </c>
      <c r="D373" s="11">
        <f>SUM(D374:D375)</f>
        <v>242639653</v>
      </c>
      <c r="E373" s="35">
        <f t="shared" si="86"/>
        <v>0</v>
      </c>
      <c r="F373" s="35">
        <f>SUM(F374:F375)</f>
        <v>8316929738</v>
      </c>
      <c r="G373" s="35">
        <f>SUM(G374:G375)</f>
        <v>2272000365</v>
      </c>
      <c r="H373" s="12">
        <f t="shared" si="76"/>
        <v>27.317777552204685</v>
      </c>
      <c r="I373" s="18"/>
    </row>
    <row r="374" spans="1:9" s="1" customFormat="1" x14ac:dyDescent="0.25">
      <c r="B374" s="31" t="s">
        <v>358</v>
      </c>
      <c r="C374" s="39">
        <v>3654254567</v>
      </c>
      <c r="D374" s="16">
        <v>201104065</v>
      </c>
      <c r="E374" s="50">
        <v>0</v>
      </c>
      <c r="F374" s="37">
        <f>+C374+D374+E374</f>
        <v>3855358632</v>
      </c>
      <c r="G374" s="37">
        <v>1156607589</v>
      </c>
      <c r="H374" s="17">
        <f t="shared" si="76"/>
        <v>29.999999984437249</v>
      </c>
      <c r="I374" s="18"/>
    </row>
    <row r="375" spans="1:9" ht="36" x14ac:dyDescent="0.25">
      <c r="A375" s="1"/>
      <c r="B375" s="31" t="s">
        <v>359</v>
      </c>
      <c r="C375" s="39">
        <v>4420035518</v>
      </c>
      <c r="D375" s="15">
        <v>41535588</v>
      </c>
      <c r="E375" s="50">
        <v>0</v>
      </c>
      <c r="F375" s="37">
        <f>+C375+D375+E375</f>
        <v>4461571106</v>
      </c>
      <c r="G375" s="37">
        <v>1115392776</v>
      </c>
      <c r="H375" s="17">
        <f t="shared" si="76"/>
        <v>24.999999988793185</v>
      </c>
      <c r="I375" s="18"/>
    </row>
    <row r="376" spans="1:9" s="1" customFormat="1" x14ac:dyDescent="0.25">
      <c r="A376" s="6"/>
      <c r="B376" s="10" t="s">
        <v>360</v>
      </c>
      <c r="C376" s="35">
        <f>C377+C397+C399+C401+C403+C406</f>
        <v>6237241008</v>
      </c>
      <c r="D376" s="11">
        <f>D377+D397+D399+D401+D403+D406</f>
        <v>882873013.92999995</v>
      </c>
      <c r="E376" s="35">
        <f>E377+E397+E399+E401+E403+E406</f>
        <v>0</v>
      </c>
      <c r="F376" s="35">
        <f>F377+F397+F399+F401+F403+F406</f>
        <v>7120114021.9300003</v>
      </c>
      <c r="G376" s="35">
        <f>G377+G397+G399+G401+G403+G406</f>
        <v>2049906223.6200004</v>
      </c>
      <c r="H376" s="12">
        <f t="shared" si="76"/>
        <v>28.790356689601808</v>
      </c>
      <c r="I376" s="18"/>
    </row>
    <row r="377" spans="1:9" s="1" customFormat="1" ht="24" x14ac:dyDescent="0.25">
      <c r="A377" s="6"/>
      <c r="B377" s="10" t="s">
        <v>361</v>
      </c>
      <c r="C377" s="35">
        <f>SUM(C378:C396)</f>
        <v>3905653563</v>
      </c>
      <c r="D377" s="11">
        <f>SUM(D378:D396)</f>
        <v>731535513.92999995</v>
      </c>
      <c r="E377" s="35">
        <f t="shared" ref="E377:F377" si="87">SUM(E378:E396)</f>
        <v>0</v>
      </c>
      <c r="F377" s="35">
        <f t="shared" si="87"/>
        <v>4637189076.9300003</v>
      </c>
      <c r="G377" s="35">
        <f>SUM(G378:G396)</f>
        <v>1892237690.9300003</v>
      </c>
      <c r="H377" s="12">
        <f>IF(G377=0,0,IF(F377=0,100,G377/F377*100))</f>
        <v>40.80570491170775</v>
      </c>
      <c r="I377" s="18"/>
    </row>
    <row r="378" spans="1:9" s="1" customFormat="1" x14ac:dyDescent="0.25">
      <c r="A378" s="6"/>
      <c r="B378" s="30" t="s">
        <v>362</v>
      </c>
      <c r="C378" s="36">
        <v>742753581</v>
      </c>
      <c r="D378" s="16">
        <v>0</v>
      </c>
      <c r="E378" s="50">
        <v>0</v>
      </c>
      <c r="F378" s="37">
        <f>+C378+D378+E378</f>
        <v>742753581</v>
      </c>
      <c r="G378" s="37">
        <v>154006781</v>
      </c>
      <c r="H378" s="17">
        <f t="shared" ref="H378:H409" si="88">IF(G378=0,0,IF(F378=0,100,G378/F378*100))</f>
        <v>20.734572668455435</v>
      </c>
      <c r="I378" s="18"/>
    </row>
    <row r="379" spans="1:9" ht="24" x14ac:dyDescent="0.25">
      <c r="B379" s="30" t="s">
        <v>363</v>
      </c>
      <c r="C379" s="36">
        <v>544870232</v>
      </c>
      <c r="D379" s="16">
        <v>0</v>
      </c>
      <c r="E379" s="50">
        <v>0</v>
      </c>
      <c r="F379" s="37">
        <f t="shared" ref="F379:F396" si="89">+C379+D379+E379</f>
        <v>544870232</v>
      </c>
      <c r="G379" s="37">
        <v>123160352</v>
      </c>
      <c r="H379" s="17">
        <f t="shared" si="88"/>
        <v>22.603611789898626</v>
      </c>
      <c r="I379" s="18"/>
    </row>
    <row r="380" spans="1:9" ht="24" x14ac:dyDescent="0.25">
      <c r="B380" s="30" t="s">
        <v>364</v>
      </c>
      <c r="C380" s="36">
        <v>144292400</v>
      </c>
      <c r="D380" s="16">
        <v>0</v>
      </c>
      <c r="E380" s="50">
        <v>0</v>
      </c>
      <c r="F380" s="37">
        <f t="shared" si="89"/>
        <v>144292400</v>
      </c>
      <c r="G380" s="37">
        <v>33849490</v>
      </c>
      <c r="H380" s="17">
        <f t="shared" si="88"/>
        <v>23.458955565227274</v>
      </c>
      <c r="I380" s="18"/>
    </row>
    <row r="381" spans="1:9" s="1" customFormat="1" ht="32.25" customHeight="1" x14ac:dyDescent="0.25">
      <c r="A381" s="6"/>
      <c r="B381" s="30" t="s">
        <v>365</v>
      </c>
      <c r="C381" s="36">
        <v>48451927</v>
      </c>
      <c r="D381" s="16">
        <v>0</v>
      </c>
      <c r="E381" s="50">
        <v>0</v>
      </c>
      <c r="F381" s="37">
        <f t="shared" si="89"/>
        <v>48451927</v>
      </c>
      <c r="G381" s="37">
        <v>14971000</v>
      </c>
      <c r="H381" s="17">
        <f t="shared" si="88"/>
        <v>30.898667869288253</v>
      </c>
      <c r="I381" s="18"/>
    </row>
    <row r="382" spans="1:9" ht="24" x14ac:dyDescent="0.25">
      <c r="B382" s="30" t="s">
        <v>366</v>
      </c>
      <c r="C382" s="36">
        <v>24225963</v>
      </c>
      <c r="D382" s="16">
        <v>0</v>
      </c>
      <c r="E382" s="50">
        <v>0</v>
      </c>
      <c r="F382" s="37">
        <f t="shared" si="89"/>
        <v>24225963</v>
      </c>
      <c r="G382" s="37">
        <v>7163000</v>
      </c>
      <c r="H382" s="17">
        <f t="shared" si="88"/>
        <v>29.567452076105294</v>
      </c>
      <c r="I382" s="18"/>
    </row>
    <row r="383" spans="1:9" s="1" customFormat="1" ht="36" x14ac:dyDescent="0.25">
      <c r="A383" s="6"/>
      <c r="B383" s="33" t="s">
        <v>367</v>
      </c>
      <c r="C383" s="36">
        <v>2349918456</v>
      </c>
      <c r="D383" s="16">
        <v>0</v>
      </c>
      <c r="E383" s="50">
        <v>0</v>
      </c>
      <c r="F383" s="37">
        <f t="shared" si="89"/>
        <v>2349918456</v>
      </c>
      <c r="G383" s="37">
        <v>795490800</v>
      </c>
      <c r="H383" s="17">
        <f t="shared" si="88"/>
        <v>33.851846985110875</v>
      </c>
      <c r="I383" s="18"/>
    </row>
    <row r="384" spans="1:9" x14ac:dyDescent="0.25">
      <c r="B384" s="30" t="s">
        <v>368</v>
      </c>
      <c r="C384" s="36">
        <v>5724444</v>
      </c>
      <c r="D384" s="16">
        <v>0</v>
      </c>
      <c r="E384" s="50">
        <v>0</v>
      </c>
      <c r="F384" s="37">
        <f t="shared" si="89"/>
        <v>5724444</v>
      </c>
      <c r="G384" s="37">
        <v>2138865</v>
      </c>
      <c r="H384" s="17">
        <f t="shared" si="88"/>
        <v>37.363716022027646</v>
      </c>
      <c r="I384" s="18"/>
    </row>
    <row r="385" spans="1:9" x14ac:dyDescent="0.25">
      <c r="B385" s="30" t="s">
        <v>369</v>
      </c>
      <c r="C385" s="36">
        <v>33552700</v>
      </c>
      <c r="D385" s="16">
        <v>0</v>
      </c>
      <c r="E385" s="50">
        <v>0</v>
      </c>
      <c r="F385" s="37">
        <f t="shared" si="89"/>
        <v>33552700</v>
      </c>
      <c r="G385" s="37">
        <v>14452979</v>
      </c>
      <c r="H385" s="17">
        <f t="shared" si="88"/>
        <v>43.075457414753508</v>
      </c>
      <c r="I385" s="18"/>
    </row>
    <row r="386" spans="1:9" x14ac:dyDescent="0.25">
      <c r="B386" s="30" t="s">
        <v>370</v>
      </c>
      <c r="C386" s="36">
        <v>0</v>
      </c>
      <c r="D386" s="41">
        <v>3690480.51</v>
      </c>
      <c r="E386" s="50">
        <v>0</v>
      </c>
      <c r="F386" s="37">
        <f t="shared" si="89"/>
        <v>3690480.51</v>
      </c>
      <c r="G386" s="37">
        <v>3690480.51</v>
      </c>
      <c r="H386" s="17">
        <f t="shared" si="88"/>
        <v>100</v>
      </c>
      <c r="I386" s="18"/>
    </row>
    <row r="387" spans="1:9" x14ac:dyDescent="0.25">
      <c r="B387" s="30" t="s">
        <v>371</v>
      </c>
      <c r="C387" s="36">
        <v>6568106</v>
      </c>
      <c r="D387" s="16">
        <v>0</v>
      </c>
      <c r="E387" s="50">
        <v>0</v>
      </c>
      <c r="F387" s="37">
        <f t="shared" si="89"/>
        <v>6568106</v>
      </c>
      <c r="G387" s="37">
        <v>2248366</v>
      </c>
      <c r="H387" s="17">
        <f t="shared" si="88"/>
        <v>34.231572998365131</v>
      </c>
      <c r="I387" s="18"/>
    </row>
    <row r="388" spans="1:9" s="1" customFormat="1" x14ac:dyDescent="0.25">
      <c r="A388" s="6"/>
      <c r="B388" s="30" t="s">
        <v>372</v>
      </c>
      <c r="C388" s="36">
        <v>5295754</v>
      </c>
      <c r="D388" s="16">
        <v>0</v>
      </c>
      <c r="E388" s="50">
        <v>0</v>
      </c>
      <c r="F388" s="37">
        <f t="shared" si="89"/>
        <v>5295754</v>
      </c>
      <c r="G388" s="37">
        <v>3226269</v>
      </c>
      <c r="H388" s="17">
        <f t="shared" si="88"/>
        <v>60.921806413213297</v>
      </c>
      <c r="I388" s="18"/>
    </row>
    <row r="389" spans="1:9" x14ac:dyDescent="0.25">
      <c r="B389" s="30" t="s">
        <v>373</v>
      </c>
      <c r="C389" s="36">
        <v>0</v>
      </c>
      <c r="D389" s="16">
        <v>0</v>
      </c>
      <c r="E389" s="50">
        <v>0</v>
      </c>
      <c r="F389" s="37">
        <f t="shared" si="89"/>
        <v>0</v>
      </c>
      <c r="G389" s="37">
        <v>9994275</v>
      </c>
      <c r="H389" s="17">
        <f t="shared" si="88"/>
        <v>100</v>
      </c>
      <c r="I389" s="18"/>
    </row>
    <row r="390" spans="1:9" s="1" customFormat="1" x14ac:dyDescent="0.25">
      <c r="A390" s="6"/>
      <c r="B390" s="30" t="s">
        <v>374</v>
      </c>
      <c r="C390" s="36">
        <v>0</v>
      </c>
      <c r="D390" s="41">
        <v>31356321.879999999</v>
      </c>
      <c r="E390" s="50">
        <v>0</v>
      </c>
      <c r="F390" s="37">
        <f t="shared" si="89"/>
        <v>31356321.879999999</v>
      </c>
      <c r="G390" s="37">
        <v>31356321.879999999</v>
      </c>
      <c r="H390" s="17">
        <f t="shared" si="88"/>
        <v>100</v>
      </c>
      <c r="I390" s="18"/>
    </row>
    <row r="391" spans="1:9" ht="48" x14ac:dyDescent="0.25">
      <c r="B391" s="30" t="s">
        <v>375</v>
      </c>
      <c r="C391" s="36">
        <v>0</v>
      </c>
      <c r="D391" s="41">
        <v>104620561.79000001</v>
      </c>
      <c r="E391" s="50">
        <v>0</v>
      </c>
      <c r="F391" s="37">
        <f t="shared" si="89"/>
        <v>104620561.79000001</v>
      </c>
      <c r="G391" s="37">
        <v>104620561.79000001</v>
      </c>
      <c r="H391" s="17">
        <f t="shared" si="88"/>
        <v>100</v>
      </c>
      <c r="I391" s="18"/>
    </row>
    <row r="392" spans="1:9" s="1" customFormat="1" ht="48" x14ac:dyDescent="0.25">
      <c r="A392" s="6"/>
      <c r="B392" s="30" t="s">
        <v>376</v>
      </c>
      <c r="C392" s="36">
        <v>0</v>
      </c>
      <c r="D392" s="41">
        <v>104672056.45999999</v>
      </c>
      <c r="E392" s="50">
        <v>0</v>
      </c>
      <c r="F392" s="37">
        <f t="shared" si="89"/>
        <v>104672056.45999999</v>
      </c>
      <c r="G392" s="37">
        <v>104672056.45999999</v>
      </c>
      <c r="H392" s="17">
        <f t="shared" si="88"/>
        <v>100</v>
      </c>
      <c r="I392" s="18"/>
    </row>
    <row r="393" spans="1:9" s="1" customFormat="1" ht="48" x14ac:dyDescent="0.25">
      <c r="A393" s="6"/>
      <c r="B393" s="30" t="s">
        <v>377</v>
      </c>
      <c r="C393" s="36">
        <v>0</v>
      </c>
      <c r="D393" s="41">
        <v>128605973.2</v>
      </c>
      <c r="E393" s="50">
        <v>0</v>
      </c>
      <c r="F393" s="37">
        <f t="shared" si="89"/>
        <v>128605973.2</v>
      </c>
      <c r="G393" s="37">
        <v>128605973.2</v>
      </c>
      <c r="H393" s="17">
        <f t="shared" si="88"/>
        <v>100</v>
      </c>
      <c r="I393" s="18"/>
    </row>
    <row r="394" spans="1:9" s="1" customFormat="1" ht="48" x14ac:dyDescent="0.25">
      <c r="A394" s="6"/>
      <c r="B394" s="30" t="s">
        <v>378</v>
      </c>
      <c r="C394" s="36">
        <v>0</v>
      </c>
      <c r="D394" s="41">
        <v>105064682.72</v>
      </c>
      <c r="E394" s="50">
        <v>0</v>
      </c>
      <c r="F394" s="37">
        <f t="shared" si="89"/>
        <v>105064682.72</v>
      </c>
      <c r="G394" s="37">
        <v>105064682.72</v>
      </c>
      <c r="H394" s="17">
        <f t="shared" si="88"/>
        <v>100</v>
      </c>
      <c r="I394" s="18"/>
    </row>
    <row r="395" spans="1:9" s="1" customFormat="1" ht="48" x14ac:dyDescent="0.25">
      <c r="B395" s="30" t="s">
        <v>379</v>
      </c>
      <c r="C395" s="36">
        <v>0</v>
      </c>
      <c r="D395" s="41">
        <v>148586194.62</v>
      </c>
      <c r="E395" s="50">
        <v>0</v>
      </c>
      <c r="F395" s="37">
        <f t="shared" si="89"/>
        <v>148586194.62</v>
      </c>
      <c r="G395" s="37">
        <v>148586194.62</v>
      </c>
      <c r="H395" s="17">
        <f t="shared" si="88"/>
        <v>100</v>
      </c>
      <c r="I395" s="4"/>
    </row>
    <row r="396" spans="1:9" s="1" customFormat="1" ht="48" x14ac:dyDescent="0.25">
      <c r="A396" s="6"/>
      <c r="B396" s="30" t="s">
        <v>380</v>
      </c>
      <c r="C396" s="36">
        <v>0</v>
      </c>
      <c r="D396" s="41">
        <v>104939242.75</v>
      </c>
      <c r="E396" s="50">
        <v>0</v>
      </c>
      <c r="F396" s="37">
        <f t="shared" si="89"/>
        <v>104939242.75</v>
      </c>
      <c r="G396" s="37">
        <v>104939242.75</v>
      </c>
      <c r="H396" s="17">
        <f t="shared" si="88"/>
        <v>100</v>
      </c>
      <c r="I396" s="18"/>
    </row>
    <row r="397" spans="1:9" ht="24" x14ac:dyDescent="0.25">
      <c r="A397" s="1"/>
      <c r="B397" s="10" t="s">
        <v>381</v>
      </c>
      <c r="C397" s="35">
        <f>SUM(C398:C398)</f>
        <v>2165650836</v>
      </c>
      <c r="D397" s="11">
        <f>SUM(D398:D398)</f>
        <v>0</v>
      </c>
      <c r="E397" s="35">
        <f>SUM(E398:E398)</f>
        <v>0</v>
      </c>
      <c r="F397" s="35">
        <f>SUM(F398:F398)</f>
        <v>2165650836</v>
      </c>
      <c r="G397" s="35">
        <f>SUM(G398:G398)</f>
        <v>0</v>
      </c>
      <c r="H397" s="12">
        <f t="shared" si="88"/>
        <v>0</v>
      </c>
      <c r="I397" s="18"/>
    </row>
    <row r="398" spans="1:9" x14ac:dyDescent="0.25">
      <c r="B398" s="30" t="s">
        <v>383</v>
      </c>
      <c r="C398" s="36">
        <v>2165650836</v>
      </c>
      <c r="D398" s="16">
        <v>0</v>
      </c>
      <c r="E398" s="50">
        <v>0</v>
      </c>
      <c r="F398" s="37">
        <f t="shared" ref="F398" si="90">+C398+D398+E398</f>
        <v>2165650836</v>
      </c>
      <c r="G398" s="37">
        <v>0</v>
      </c>
      <c r="H398" s="17">
        <f t="shared" si="88"/>
        <v>0</v>
      </c>
      <c r="I398" s="18"/>
    </row>
    <row r="399" spans="1:9" ht="24" x14ac:dyDescent="0.25">
      <c r="A399" s="1"/>
      <c r="B399" s="10" t="s">
        <v>384</v>
      </c>
      <c r="C399" s="35">
        <f t="shared" ref="C399:E399" si="91">SUM(C400:C400)</f>
        <v>165936609</v>
      </c>
      <c r="D399" s="11">
        <f t="shared" si="91"/>
        <v>0</v>
      </c>
      <c r="E399" s="35">
        <f t="shared" si="91"/>
        <v>0</v>
      </c>
      <c r="F399" s="35">
        <f>SUM(F400:F400)</f>
        <v>165936609</v>
      </c>
      <c r="G399" s="35">
        <f>SUM(G400:G400)</f>
        <v>0</v>
      </c>
      <c r="H399" s="12">
        <f t="shared" si="88"/>
        <v>0</v>
      </c>
      <c r="I399" s="4"/>
    </row>
    <row r="400" spans="1:9" x14ac:dyDescent="0.25">
      <c r="B400" s="30" t="s">
        <v>382</v>
      </c>
      <c r="C400" s="36">
        <v>165936609</v>
      </c>
      <c r="D400" s="16">
        <v>0</v>
      </c>
      <c r="E400" s="50">
        <v>0</v>
      </c>
      <c r="F400" s="37">
        <f t="shared" ref="F400:F402" si="92">+C400+D400+E400</f>
        <v>165936609</v>
      </c>
      <c r="G400" s="37">
        <v>0</v>
      </c>
      <c r="H400" s="17">
        <f t="shared" si="88"/>
        <v>0</v>
      </c>
      <c r="I400" s="18"/>
    </row>
    <row r="401" spans="1:9" ht="24" x14ac:dyDescent="0.25">
      <c r="A401" s="1"/>
      <c r="B401" s="10" t="s">
        <v>385</v>
      </c>
      <c r="C401" s="35">
        <f t="shared" ref="C401:F401" si="93">SUM(C402:C402)</f>
        <v>0</v>
      </c>
      <c r="D401" s="11">
        <f t="shared" si="93"/>
        <v>0</v>
      </c>
      <c r="E401" s="35">
        <f t="shared" si="93"/>
        <v>0</v>
      </c>
      <c r="F401" s="35">
        <f t="shared" si="93"/>
        <v>0</v>
      </c>
      <c r="G401" s="35">
        <f>SUM(G402:G402)</f>
        <v>51000</v>
      </c>
      <c r="H401" s="12">
        <f t="shared" si="88"/>
        <v>100</v>
      </c>
      <c r="I401" s="4"/>
    </row>
    <row r="402" spans="1:9" x14ac:dyDescent="0.25">
      <c r="B402" s="31" t="s">
        <v>386</v>
      </c>
      <c r="C402" s="39">
        <v>0</v>
      </c>
      <c r="D402" s="16">
        <v>0</v>
      </c>
      <c r="E402" s="50">
        <v>0</v>
      </c>
      <c r="F402" s="37">
        <f t="shared" si="92"/>
        <v>0</v>
      </c>
      <c r="G402" s="37">
        <v>51000</v>
      </c>
      <c r="H402" s="17">
        <f t="shared" si="88"/>
        <v>100</v>
      </c>
      <c r="I402" s="18"/>
    </row>
    <row r="403" spans="1:9" s="1" customFormat="1" ht="24" x14ac:dyDescent="0.25">
      <c r="A403" s="6"/>
      <c r="B403" s="10" t="s">
        <v>387</v>
      </c>
      <c r="C403" s="35">
        <f t="shared" ref="C403:F403" si="94">SUM(C404:C405)</f>
        <v>0</v>
      </c>
      <c r="D403" s="11">
        <f t="shared" si="94"/>
        <v>0</v>
      </c>
      <c r="E403" s="35">
        <f t="shared" si="94"/>
        <v>0</v>
      </c>
      <c r="F403" s="35">
        <f t="shared" si="94"/>
        <v>0</v>
      </c>
      <c r="G403" s="35">
        <f>SUM(G404:G405)</f>
        <v>6280032.6899999995</v>
      </c>
      <c r="H403" s="11">
        <f>SUM(H404:H405)</f>
        <v>200</v>
      </c>
      <c r="I403" s="18"/>
    </row>
    <row r="404" spans="1:9" ht="24" x14ac:dyDescent="0.25">
      <c r="A404" s="1"/>
      <c r="B404" s="31" t="s">
        <v>388</v>
      </c>
      <c r="C404" s="39">
        <v>0</v>
      </c>
      <c r="D404" s="16">
        <v>0</v>
      </c>
      <c r="E404" s="50">
        <v>0</v>
      </c>
      <c r="F404" s="37">
        <f t="shared" ref="F404:F405" si="95">+C404+D404+E404</f>
        <v>0</v>
      </c>
      <c r="G404" s="37">
        <v>3120000</v>
      </c>
      <c r="H404" s="17">
        <f t="shared" si="88"/>
        <v>100</v>
      </c>
      <c r="I404" s="18"/>
    </row>
    <row r="405" spans="1:9" ht="24" x14ac:dyDescent="0.25">
      <c r="B405" s="31" t="s">
        <v>390</v>
      </c>
      <c r="C405" s="39">
        <v>0</v>
      </c>
      <c r="D405" s="16">
        <v>0</v>
      </c>
      <c r="E405" s="50">
        <v>0</v>
      </c>
      <c r="F405" s="37">
        <f t="shared" si="95"/>
        <v>0</v>
      </c>
      <c r="G405" s="37">
        <v>3160032.69</v>
      </c>
      <c r="H405" s="17">
        <f t="shared" si="88"/>
        <v>100</v>
      </c>
      <c r="I405" s="4"/>
    </row>
    <row r="406" spans="1:9" ht="24" x14ac:dyDescent="0.25">
      <c r="B406" s="10" t="s">
        <v>391</v>
      </c>
      <c r="C406" s="35">
        <f t="shared" ref="C406:E406" si="96">SUM(C408:C408)</f>
        <v>0</v>
      </c>
      <c r="D406" s="11">
        <f>D407</f>
        <v>151337500</v>
      </c>
      <c r="E406" s="35">
        <f t="shared" si="96"/>
        <v>0</v>
      </c>
      <c r="F406" s="35">
        <f>SUM(F407:F408)</f>
        <v>151337500</v>
      </c>
      <c r="G406" s="35">
        <f>SUM(G407:G408)</f>
        <v>151337500</v>
      </c>
      <c r="H406" s="12">
        <f t="shared" si="88"/>
        <v>100</v>
      </c>
      <c r="I406" s="18"/>
    </row>
    <row r="407" spans="1:9" ht="24" x14ac:dyDescent="0.25">
      <c r="A407" s="1"/>
      <c r="B407" s="31" t="s">
        <v>276</v>
      </c>
      <c r="C407" s="39">
        <v>0</v>
      </c>
      <c r="D407" s="48">
        <v>151337500</v>
      </c>
      <c r="E407" s="50">
        <v>0</v>
      </c>
      <c r="F407" s="37">
        <f>+C407+D407+E407</f>
        <v>151337500</v>
      </c>
      <c r="G407" s="37">
        <v>151337500</v>
      </c>
      <c r="H407" s="17">
        <f>IF(G407=0,0,IF(F407=0,100,G407/F407*100))</f>
        <v>100</v>
      </c>
      <c r="I407" s="18"/>
    </row>
    <row r="408" spans="1:9" x14ac:dyDescent="0.25">
      <c r="B408" s="31"/>
      <c r="C408" s="39"/>
      <c r="D408" s="16">
        <v>0</v>
      </c>
      <c r="E408" s="50">
        <v>0</v>
      </c>
      <c r="F408" s="37">
        <f t="shared" ref="F408:F433" si="97">+C408+D408+E408</f>
        <v>0</v>
      </c>
      <c r="G408" s="37">
        <v>0</v>
      </c>
      <c r="H408" s="17">
        <f t="shared" si="88"/>
        <v>0</v>
      </c>
      <c r="I408" s="18"/>
    </row>
    <row r="409" spans="1:9" x14ac:dyDescent="0.25">
      <c r="B409" s="10" t="s">
        <v>389</v>
      </c>
      <c r="C409" s="35">
        <f>SUM(C410:C424)</f>
        <v>471511784</v>
      </c>
      <c r="D409" s="11">
        <f>SUM(D410:D424)</f>
        <v>9847818.3499999996</v>
      </c>
      <c r="E409" s="35">
        <f t="shared" ref="E409:F409" si="98">SUM(E410:E424)</f>
        <v>0</v>
      </c>
      <c r="F409" s="35">
        <f t="shared" si="98"/>
        <v>481359602.35000002</v>
      </c>
      <c r="G409" s="35">
        <f>SUM(G410:G424)</f>
        <v>512716037.31999999</v>
      </c>
      <c r="H409" s="12">
        <f t="shared" si="88"/>
        <v>106.51413928732649</v>
      </c>
      <c r="I409" s="18"/>
    </row>
    <row r="410" spans="1:9" x14ac:dyDescent="0.25">
      <c r="B410" s="31" t="s">
        <v>392</v>
      </c>
      <c r="C410" s="39">
        <v>2438100</v>
      </c>
      <c r="D410" s="16">
        <v>0</v>
      </c>
      <c r="E410" s="50">
        <v>0</v>
      </c>
      <c r="F410" s="37">
        <f t="shared" si="97"/>
        <v>2438100</v>
      </c>
      <c r="G410" s="37">
        <v>0</v>
      </c>
      <c r="H410" s="17"/>
      <c r="I410" s="18"/>
    </row>
    <row r="411" spans="1:9" x14ac:dyDescent="0.25">
      <c r="B411" s="31" t="s">
        <v>393</v>
      </c>
      <c r="C411" s="39">
        <v>123500000</v>
      </c>
      <c r="D411" s="16">
        <v>0</v>
      </c>
      <c r="E411" s="50">
        <v>0</v>
      </c>
      <c r="F411" s="37">
        <f t="shared" si="97"/>
        <v>123500000</v>
      </c>
      <c r="G411" s="37">
        <v>23779630.420000002</v>
      </c>
      <c r="H411" s="17">
        <f t="shared" ref="H411:H432" si="99">IF(G411=0,0,IF(F411=0,100,G411/F411*100))</f>
        <v>19.254761473684212</v>
      </c>
      <c r="I411" s="18"/>
    </row>
    <row r="412" spans="1:9" x14ac:dyDescent="0.25">
      <c r="B412" s="31" t="s">
        <v>394</v>
      </c>
      <c r="C412" s="39">
        <v>90000000</v>
      </c>
      <c r="D412" s="16">
        <v>0</v>
      </c>
      <c r="E412" s="50">
        <v>0</v>
      </c>
      <c r="F412" s="37">
        <f t="shared" si="97"/>
        <v>90000000</v>
      </c>
      <c r="G412" s="37">
        <v>28912085</v>
      </c>
      <c r="H412" s="17">
        <f t="shared" si="99"/>
        <v>32.124538888888885</v>
      </c>
      <c r="I412" s="18"/>
    </row>
    <row r="413" spans="1:9" ht="24" x14ac:dyDescent="0.25">
      <c r="B413" s="31" t="s">
        <v>395</v>
      </c>
      <c r="C413" s="39">
        <v>5450600</v>
      </c>
      <c r="D413" s="16">
        <v>0</v>
      </c>
      <c r="E413" s="50">
        <v>0</v>
      </c>
      <c r="F413" s="37">
        <f t="shared" si="97"/>
        <v>5450600</v>
      </c>
      <c r="G413" s="37">
        <v>407108.3</v>
      </c>
      <c r="H413" s="17">
        <f t="shared" si="99"/>
        <v>7.4690547829596738</v>
      </c>
      <c r="I413" s="18"/>
    </row>
    <row r="414" spans="1:9" s="1" customFormat="1" ht="24" x14ac:dyDescent="0.25">
      <c r="A414" s="49"/>
      <c r="B414" s="31" t="s">
        <v>396</v>
      </c>
      <c r="C414" s="39">
        <v>450000</v>
      </c>
      <c r="D414" s="16">
        <v>0</v>
      </c>
      <c r="E414" s="50">
        <v>0</v>
      </c>
      <c r="F414" s="37">
        <f t="shared" si="97"/>
        <v>450000</v>
      </c>
      <c r="G414" s="37">
        <v>220679.57</v>
      </c>
      <c r="H414" s="17">
        <f t="shared" si="99"/>
        <v>49.039904444444446</v>
      </c>
      <c r="I414" s="18"/>
    </row>
    <row r="415" spans="1:9" ht="24" x14ac:dyDescent="0.25">
      <c r="A415" s="49"/>
      <c r="B415" s="31" t="s">
        <v>397</v>
      </c>
      <c r="C415" s="39">
        <v>21594784</v>
      </c>
      <c r="D415" s="16">
        <v>0</v>
      </c>
      <c r="E415" s="50">
        <v>0</v>
      </c>
      <c r="F415" s="37">
        <f t="shared" si="97"/>
        <v>21594784</v>
      </c>
      <c r="G415" s="37">
        <v>6949439</v>
      </c>
      <c r="H415" s="17">
        <f t="shared" si="99"/>
        <v>32.18109984336958</v>
      </c>
      <c r="I415" s="18"/>
    </row>
    <row r="416" spans="1:9" ht="24" x14ac:dyDescent="0.25">
      <c r="A416" s="49"/>
      <c r="B416" s="31" t="s">
        <v>398</v>
      </c>
      <c r="C416" s="39">
        <v>20575656</v>
      </c>
      <c r="D416" s="16">
        <v>0</v>
      </c>
      <c r="E416" s="50">
        <v>0</v>
      </c>
      <c r="F416" s="37">
        <f t="shared" si="97"/>
        <v>20575656</v>
      </c>
      <c r="G416" s="37">
        <v>712770</v>
      </c>
      <c r="H416" s="17">
        <f t="shared" si="99"/>
        <v>3.4641422854270112</v>
      </c>
      <c r="I416" s="18"/>
    </row>
    <row r="417" spans="1:9" ht="24" x14ac:dyDescent="0.25">
      <c r="B417" s="31" t="s">
        <v>399</v>
      </c>
      <c r="C417" s="39">
        <v>24220791</v>
      </c>
      <c r="D417" s="16">
        <v>0</v>
      </c>
      <c r="E417" s="50">
        <v>0</v>
      </c>
      <c r="F417" s="37">
        <f t="shared" si="97"/>
        <v>24220791</v>
      </c>
      <c r="G417" s="37">
        <v>640555.03</v>
      </c>
      <c r="H417" s="17">
        <f t="shared" si="99"/>
        <v>2.6446495079372099</v>
      </c>
      <c r="I417" s="4"/>
    </row>
    <row r="418" spans="1:9" s="1" customFormat="1" ht="24" x14ac:dyDescent="0.25">
      <c r="A418" s="6"/>
      <c r="B418" s="31" t="s">
        <v>400</v>
      </c>
      <c r="C418" s="39">
        <v>853553</v>
      </c>
      <c r="D418" s="16">
        <v>0</v>
      </c>
      <c r="E418" s="50">
        <v>0</v>
      </c>
      <c r="F418" s="37">
        <f t="shared" si="97"/>
        <v>853553</v>
      </c>
      <c r="G418" s="37">
        <v>0</v>
      </c>
      <c r="H418" s="17">
        <f t="shared" si="99"/>
        <v>0</v>
      </c>
      <c r="I418" s="18"/>
    </row>
    <row r="419" spans="1:9" ht="24" x14ac:dyDescent="0.25">
      <c r="B419" s="31" t="s">
        <v>401</v>
      </c>
      <c r="C419" s="39">
        <v>61740000</v>
      </c>
      <c r="D419" s="16">
        <v>0</v>
      </c>
      <c r="E419" s="50">
        <v>0</v>
      </c>
      <c r="F419" s="37">
        <f t="shared" si="97"/>
        <v>61740000</v>
      </c>
      <c r="G419" s="37">
        <v>22676794</v>
      </c>
      <c r="H419" s="17">
        <f t="shared" si="99"/>
        <v>36.729501133786847</v>
      </c>
      <c r="I419" s="18"/>
    </row>
    <row r="420" spans="1:9" ht="24" x14ac:dyDescent="0.25">
      <c r="B420" s="31" t="s">
        <v>402</v>
      </c>
      <c r="C420" s="39">
        <v>104958000</v>
      </c>
      <c r="D420" s="16">
        <v>0</v>
      </c>
      <c r="E420" s="50">
        <v>0</v>
      </c>
      <c r="F420" s="37">
        <f t="shared" si="97"/>
        <v>104958000</v>
      </c>
      <c r="G420" s="37">
        <v>51461710</v>
      </c>
      <c r="H420" s="17">
        <f t="shared" si="99"/>
        <v>49.030764686827112</v>
      </c>
      <c r="I420" s="18"/>
    </row>
    <row r="421" spans="1:9" ht="24" x14ac:dyDescent="0.25">
      <c r="B421" s="31" t="s">
        <v>403</v>
      </c>
      <c r="C421" s="39">
        <v>6300000</v>
      </c>
      <c r="D421" s="16">
        <v>0</v>
      </c>
      <c r="E421" s="50">
        <v>0</v>
      </c>
      <c r="F421" s="37">
        <f t="shared" si="97"/>
        <v>6300000</v>
      </c>
      <c r="G421" s="37">
        <v>1718778</v>
      </c>
      <c r="H421" s="17">
        <f t="shared" si="99"/>
        <v>27.282190476190475</v>
      </c>
      <c r="I421" s="18"/>
    </row>
    <row r="422" spans="1:9" ht="24" x14ac:dyDescent="0.25">
      <c r="B422" s="31" t="s">
        <v>404</v>
      </c>
      <c r="C422" s="39">
        <v>3780000</v>
      </c>
      <c r="D422" s="16">
        <v>0</v>
      </c>
      <c r="E422" s="50">
        <v>0</v>
      </c>
      <c r="F422" s="37">
        <f t="shared" si="97"/>
        <v>3780000</v>
      </c>
      <c r="G422" s="37">
        <v>79782</v>
      </c>
      <c r="H422" s="17">
        <f t="shared" si="99"/>
        <v>2.1106349206349204</v>
      </c>
      <c r="I422" s="18"/>
    </row>
    <row r="423" spans="1:9" x14ac:dyDescent="0.25">
      <c r="A423" s="1"/>
      <c r="B423" s="31" t="s">
        <v>405</v>
      </c>
      <c r="C423" s="39">
        <v>5650300</v>
      </c>
      <c r="D423" s="47">
        <v>9847818.3499999996</v>
      </c>
      <c r="E423" s="50">
        <v>0</v>
      </c>
      <c r="F423" s="37">
        <f t="shared" si="97"/>
        <v>15498118.35</v>
      </c>
      <c r="G423" s="37">
        <v>375105805</v>
      </c>
      <c r="H423" s="17">
        <f t="shared" si="99"/>
        <v>2420.3312720218064</v>
      </c>
      <c r="I423" s="18"/>
    </row>
    <row r="424" spans="1:9" s="1" customFormat="1" x14ac:dyDescent="0.25">
      <c r="A424" s="6"/>
      <c r="B424" s="31" t="s">
        <v>406</v>
      </c>
      <c r="C424" s="39">
        <v>0</v>
      </c>
      <c r="D424" s="16">
        <v>0</v>
      </c>
      <c r="E424" s="50">
        <v>0</v>
      </c>
      <c r="F424" s="37">
        <f t="shared" si="97"/>
        <v>0</v>
      </c>
      <c r="G424" s="37">
        <v>50901</v>
      </c>
      <c r="H424" s="17">
        <f t="shared" si="99"/>
        <v>100</v>
      </c>
      <c r="I424" s="4"/>
    </row>
    <row r="425" spans="1:9" s="1" customFormat="1" x14ac:dyDescent="0.25">
      <c r="A425" s="49"/>
      <c r="B425" s="10" t="s">
        <v>407</v>
      </c>
      <c r="C425" s="35">
        <f>SUM(C426:C431)</f>
        <v>19500380</v>
      </c>
      <c r="D425" s="11">
        <f t="shared" ref="D425:E425" si="100">SUM(D426:D431)</f>
        <v>0</v>
      </c>
      <c r="E425" s="35">
        <f t="shared" si="100"/>
        <v>0</v>
      </c>
      <c r="F425" s="35">
        <f>SUM(F426:F431)</f>
        <v>19500380</v>
      </c>
      <c r="G425" s="35">
        <f>SUM(G426:G431)</f>
        <v>3028592.3</v>
      </c>
      <c r="H425" s="12">
        <f t="shared" si="99"/>
        <v>15.530939909888936</v>
      </c>
      <c r="I425" s="18"/>
    </row>
    <row r="426" spans="1:9" s="1" customFormat="1" x14ac:dyDescent="0.25">
      <c r="A426" s="6"/>
      <c r="B426" s="31" t="s">
        <v>408</v>
      </c>
      <c r="C426" s="39">
        <v>0</v>
      </c>
      <c r="D426" s="16">
        <v>0</v>
      </c>
      <c r="E426" s="50">
        <v>0</v>
      </c>
      <c r="F426" s="37">
        <f t="shared" si="97"/>
        <v>0</v>
      </c>
      <c r="G426" s="37">
        <v>977.36</v>
      </c>
      <c r="H426" s="17">
        <f t="shared" si="99"/>
        <v>100</v>
      </c>
      <c r="I426" s="7"/>
    </row>
    <row r="427" spans="1:9" s="1" customFormat="1" ht="24" x14ac:dyDescent="0.25">
      <c r="A427" s="6"/>
      <c r="B427" s="31" t="s">
        <v>409</v>
      </c>
      <c r="C427" s="39">
        <v>1850000</v>
      </c>
      <c r="D427" s="16">
        <v>0</v>
      </c>
      <c r="E427" s="50">
        <v>0</v>
      </c>
      <c r="F427" s="37">
        <f t="shared" si="97"/>
        <v>1850000</v>
      </c>
      <c r="G427" s="37">
        <v>14950</v>
      </c>
      <c r="H427" s="17">
        <f t="shared" si="99"/>
        <v>0.80810810810810818</v>
      </c>
      <c r="I427" s="7"/>
    </row>
    <row r="428" spans="1:9" s="1" customFormat="1" x14ac:dyDescent="0.25">
      <c r="A428" s="6"/>
      <c r="B428" s="31" t="s">
        <v>410</v>
      </c>
      <c r="C428" s="39">
        <v>0</v>
      </c>
      <c r="D428" s="16">
        <v>0</v>
      </c>
      <c r="E428" s="50">
        <v>0</v>
      </c>
      <c r="F428" s="37">
        <f t="shared" si="97"/>
        <v>0</v>
      </c>
      <c r="G428" s="47">
        <v>-219900.27</v>
      </c>
      <c r="H428" s="17">
        <f t="shared" si="99"/>
        <v>100</v>
      </c>
      <c r="I428" s="7"/>
    </row>
    <row r="429" spans="1:9" s="1" customFormat="1" x14ac:dyDescent="0.25">
      <c r="A429" s="6"/>
      <c r="B429" s="31" t="s">
        <v>411</v>
      </c>
      <c r="C429" s="39">
        <v>17650380</v>
      </c>
      <c r="D429" s="16">
        <v>0</v>
      </c>
      <c r="E429" s="50">
        <v>0</v>
      </c>
      <c r="F429" s="37">
        <f t="shared" si="97"/>
        <v>17650380</v>
      </c>
      <c r="G429" s="37">
        <v>2872820.07</v>
      </c>
      <c r="H429" s="17">
        <f t="shared" si="99"/>
        <v>16.276250539648437</v>
      </c>
      <c r="I429" s="7"/>
    </row>
    <row r="430" spans="1:9" s="1" customFormat="1" x14ac:dyDescent="0.25">
      <c r="B430" s="31" t="s">
        <v>412</v>
      </c>
      <c r="C430" s="39">
        <v>0</v>
      </c>
      <c r="D430" s="16">
        <v>0</v>
      </c>
      <c r="E430" s="50">
        <v>0</v>
      </c>
      <c r="F430" s="37">
        <f t="shared" si="97"/>
        <v>0</v>
      </c>
      <c r="G430" s="37">
        <v>80543.94</v>
      </c>
      <c r="H430" s="17">
        <f t="shared" si="99"/>
        <v>100</v>
      </c>
      <c r="I430" s="7"/>
    </row>
    <row r="431" spans="1:9" s="1" customFormat="1" x14ac:dyDescent="0.25">
      <c r="A431" s="6"/>
      <c r="B431" s="31" t="s">
        <v>413</v>
      </c>
      <c r="C431" s="39">
        <v>0</v>
      </c>
      <c r="D431" s="16">
        <v>0</v>
      </c>
      <c r="E431" s="50">
        <v>0</v>
      </c>
      <c r="F431" s="37">
        <f t="shared" si="97"/>
        <v>0</v>
      </c>
      <c r="G431" s="37">
        <v>279201.2</v>
      </c>
      <c r="H431" s="17">
        <f t="shared" si="99"/>
        <v>100</v>
      </c>
      <c r="I431" s="7"/>
    </row>
    <row r="432" spans="1:9" s="1" customFormat="1" x14ac:dyDescent="0.25">
      <c r="A432" s="6"/>
      <c r="B432" s="10" t="s">
        <v>414</v>
      </c>
      <c r="C432" s="35">
        <f t="shared" ref="C432:F432" si="101">+C433</f>
        <v>0</v>
      </c>
      <c r="D432" s="11">
        <f t="shared" si="101"/>
        <v>0</v>
      </c>
      <c r="E432" s="35">
        <f t="shared" si="101"/>
        <v>156846236.75999999</v>
      </c>
      <c r="F432" s="35">
        <f t="shared" si="101"/>
        <v>156846236.75999999</v>
      </c>
      <c r="G432" s="35">
        <f>+G433</f>
        <v>0</v>
      </c>
      <c r="H432" s="12">
        <f t="shared" si="99"/>
        <v>0</v>
      </c>
      <c r="I432" s="7"/>
    </row>
    <row r="433" spans="1:9" s="1" customFormat="1" x14ac:dyDescent="0.25">
      <c r="A433" s="6"/>
      <c r="B433" s="31" t="s">
        <v>415</v>
      </c>
      <c r="C433" s="39">
        <v>0</v>
      </c>
      <c r="D433" s="16">
        <v>0</v>
      </c>
      <c r="E433" s="50">
        <v>156846236.75999999</v>
      </c>
      <c r="F433" s="37">
        <f t="shared" si="97"/>
        <v>156846236.75999999</v>
      </c>
      <c r="G433" s="37">
        <v>0</v>
      </c>
      <c r="H433" s="17"/>
      <c r="I433" s="7"/>
    </row>
    <row r="434" spans="1:9" s="1" customFormat="1" x14ac:dyDescent="0.2">
      <c r="A434" s="6"/>
      <c r="B434" s="8"/>
      <c r="C434" s="40"/>
      <c r="D434" s="9"/>
      <c r="E434" s="9"/>
      <c r="F434" s="9"/>
      <c r="G434" s="51"/>
      <c r="H434" s="28"/>
      <c r="I434" s="7"/>
    </row>
    <row r="435" spans="1:9" x14ac:dyDescent="0.25">
      <c r="G435" s="52"/>
      <c r="H435" s="28"/>
    </row>
    <row r="436" spans="1:9" x14ac:dyDescent="0.25">
      <c r="G436" s="53"/>
    </row>
    <row r="438" spans="1:9" s="1" customFormat="1" ht="12" customHeight="1" x14ac:dyDescent="0.25">
      <c r="A438" s="6"/>
      <c r="B438" s="8"/>
      <c r="C438" s="40"/>
      <c r="D438" s="9"/>
      <c r="E438" s="9"/>
      <c r="F438" s="29"/>
      <c r="G438" s="9"/>
      <c r="H438" s="8"/>
      <c r="I438" s="7"/>
    </row>
    <row r="439" spans="1:9" s="1" customFormat="1" ht="12" customHeight="1" x14ac:dyDescent="0.25">
      <c r="A439" s="6"/>
      <c r="B439" s="8"/>
      <c r="C439" s="40"/>
      <c r="D439" s="9"/>
      <c r="E439" s="9"/>
      <c r="F439" s="29"/>
      <c r="G439" s="9"/>
      <c r="H439" s="8"/>
      <c r="I439" s="7"/>
    </row>
    <row r="440" spans="1:9" s="1" customFormat="1" ht="12" customHeight="1" x14ac:dyDescent="0.25">
      <c r="A440" s="6"/>
      <c r="B440" s="8"/>
      <c r="C440" s="40"/>
      <c r="D440" s="9"/>
      <c r="E440" s="9"/>
      <c r="F440" s="29"/>
      <c r="G440" s="9"/>
      <c r="H440" s="8"/>
      <c r="I440" s="7"/>
    </row>
    <row r="441" spans="1:9" s="1" customFormat="1" ht="12" customHeight="1" x14ac:dyDescent="0.25">
      <c r="A441" s="6"/>
      <c r="B441" s="8"/>
      <c r="C441" s="40"/>
      <c r="D441" s="9"/>
      <c r="E441" s="9"/>
      <c r="F441" s="9"/>
      <c r="G441" s="9"/>
      <c r="H441" s="8"/>
      <c r="I441" s="7"/>
    </row>
    <row r="442" spans="1:9" s="1" customFormat="1" x14ac:dyDescent="0.25">
      <c r="A442" s="6"/>
      <c r="B442" s="8"/>
      <c r="C442" s="40"/>
      <c r="D442" s="9"/>
      <c r="E442" s="9"/>
      <c r="F442" s="9"/>
      <c r="G442" s="9"/>
      <c r="H442" s="8"/>
      <c r="I442" s="7"/>
    </row>
    <row r="443" spans="1:9" s="1" customFormat="1" x14ac:dyDescent="0.25">
      <c r="A443" s="6"/>
      <c r="B443" s="8"/>
      <c r="C443" s="40"/>
      <c r="D443" s="9"/>
      <c r="E443" s="9"/>
      <c r="F443" s="9"/>
      <c r="G443" s="9"/>
      <c r="H443" s="8"/>
      <c r="I443" s="7"/>
    </row>
    <row r="444" spans="1:9" s="1" customFormat="1" x14ac:dyDescent="0.25">
      <c r="A444" s="6"/>
      <c r="B444" s="8"/>
      <c r="C444" s="40"/>
      <c r="D444" s="9"/>
      <c r="E444" s="9"/>
      <c r="F444" s="9"/>
      <c r="G444" s="9"/>
      <c r="H444" s="8"/>
      <c r="I444" s="7"/>
    </row>
    <row r="445" spans="1:9" s="1" customFormat="1" x14ac:dyDescent="0.25">
      <c r="A445" s="6"/>
      <c r="B445" s="8"/>
      <c r="C445" s="40"/>
      <c r="D445" s="9"/>
      <c r="E445" s="9"/>
      <c r="F445" s="9"/>
      <c r="G445" s="9"/>
      <c r="H445" s="8"/>
      <c r="I445" s="7"/>
    </row>
    <row r="449" spans="1:9" s="1" customFormat="1" x14ac:dyDescent="0.25">
      <c r="A449" s="6"/>
      <c r="B449" s="8"/>
      <c r="C449" s="40"/>
      <c r="D449" s="9"/>
      <c r="E449" s="9"/>
      <c r="F449" s="9"/>
      <c r="G449" s="9"/>
      <c r="H449" s="8"/>
      <c r="I449" s="7"/>
    </row>
    <row r="450" spans="1:9" s="1" customFormat="1" x14ac:dyDescent="0.25">
      <c r="A450" s="6"/>
      <c r="B450" s="8"/>
      <c r="C450" s="40"/>
      <c r="D450" s="9"/>
      <c r="E450" s="9"/>
      <c r="F450" s="9"/>
      <c r="G450" s="9"/>
      <c r="H450" s="8"/>
      <c r="I450" s="7"/>
    </row>
    <row r="451" spans="1:9" s="1" customFormat="1" x14ac:dyDescent="0.25">
      <c r="A451" s="6"/>
      <c r="B451" s="8"/>
      <c r="C451" s="40"/>
      <c r="D451" s="9"/>
      <c r="E451" s="9"/>
      <c r="F451" s="9"/>
      <c r="G451" s="9"/>
      <c r="H451" s="8"/>
      <c r="I451" s="7"/>
    </row>
    <row r="452" spans="1:9" s="1" customFormat="1" x14ac:dyDescent="0.25">
      <c r="A452" s="6"/>
      <c r="B452" s="8"/>
      <c r="C452" s="40"/>
      <c r="D452" s="9"/>
      <c r="E452" s="9"/>
      <c r="F452" s="9"/>
      <c r="G452" s="9"/>
      <c r="H452" s="8"/>
      <c r="I452" s="7"/>
    </row>
    <row r="453" spans="1:9" s="1" customFormat="1" x14ac:dyDescent="0.25">
      <c r="A453" s="6"/>
      <c r="B453" s="8"/>
      <c r="C453" s="40"/>
      <c r="D453" s="9"/>
      <c r="E453" s="9"/>
      <c r="F453" s="9"/>
      <c r="G453" s="9"/>
      <c r="H453" s="8"/>
      <c r="I453" s="7"/>
    </row>
    <row r="454" spans="1:9" s="1" customFormat="1" x14ac:dyDescent="0.25">
      <c r="A454" s="6"/>
      <c r="B454" s="8"/>
      <c r="C454" s="40"/>
      <c r="D454" s="9"/>
      <c r="E454" s="9"/>
      <c r="F454" s="9"/>
      <c r="G454" s="9"/>
      <c r="H454" s="8"/>
      <c r="I454" s="7"/>
    </row>
    <row r="455" spans="1:9" s="1" customFormat="1" x14ac:dyDescent="0.25">
      <c r="A455" s="6"/>
      <c r="B455" s="8"/>
      <c r="C455" s="40"/>
      <c r="D455" s="9"/>
      <c r="E455" s="9"/>
      <c r="F455" s="9"/>
      <c r="G455" s="9"/>
      <c r="H455" s="8"/>
      <c r="I455" s="7"/>
    </row>
    <row r="456" spans="1:9" s="1" customFormat="1" x14ac:dyDescent="0.25">
      <c r="A456" s="6"/>
      <c r="B456" s="8"/>
      <c r="C456" s="40"/>
      <c r="D456" s="9"/>
      <c r="E456" s="9"/>
      <c r="F456" s="9"/>
      <c r="G456" s="9"/>
      <c r="H456" s="8"/>
      <c r="I456" s="7"/>
    </row>
    <row r="457" spans="1:9" s="1" customFormat="1" x14ac:dyDescent="0.25">
      <c r="A457" s="6"/>
      <c r="B457" s="8"/>
      <c r="C457" s="40"/>
      <c r="D457" s="9"/>
      <c r="E457" s="9"/>
      <c r="F457" s="9"/>
      <c r="G457" s="9"/>
      <c r="H457" s="8"/>
      <c r="I457" s="7"/>
    </row>
    <row r="458" spans="1:9" s="1" customFormat="1" x14ac:dyDescent="0.25">
      <c r="A458" s="6"/>
      <c r="B458" s="8"/>
      <c r="C458" s="40"/>
      <c r="D458" s="9"/>
      <c r="E458" s="9"/>
      <c r="F458" s="9"/>
      <c r="G458" s="9"/>
      <c r="H458" s="8"/>
      <c r="I458" s="7"/>
    </row>
    <row r="459" spans="1:9" s="1" customFormat="1" x14ac:dyDescent="0.25">
      <c r="A459" s="6"/>
      <c r="B459" s="8"/>
      <c r="C459" s="40"/>
      <c r="D459" s="9"/>
      <c r="E459" s="9"/>
      <c r="F459" s="9"/>
      <c r="G459" s="9"/>
      <c r="H459" s="8"/>
      <c r="I459" s="7"/>
    </row>
    <row r="460" spans="1:9" s="1" customFormat="1" x14ac:dyDescent="0.25">
      <c r="A460" s="6"/>
      <c r="B460" s="8"/>
      <c r="C460" s="40"/>
      <c r="D460" s="9"/>
      <c r="E460" s="9"/>
      <c r="F460" s="9"/>
      <c r="G460" s="9"/>
      <c r="H460" s="8"/>
      <c r="I460" s="7"/>
    </row>
    <row r="461" spans="1:9" s="1" customFormat="1" x14ac:dyDescent="0.25">
      <c r="A461" s="6"/>
      <c r="B461" s="8"/>
      <c r="C461" s="40"/>
      <c r="D461" s="9"/>
      <c r="E461" s="9"/>
      <c r="F461" s="9"/>
      <c r="G461" s="9"/>
      <c r="H461" s="8"/>
      <c r="I461" s="7"/>
    </row>
    <row r="462" spans="1:9" s="1" customFormat="1" x14ac:dyDescent="0.25">
      <c r="A462" s="6"/>
      <c r="B462" s="8"/>
      <c r="C462" s="40"/>
      <c r="D462" s="9"/>
      <c r="E462" s="9"/>
      <c r="F462" s="9"/>
      <c r="G462" s="9"/>
      <c r="H462" s="8"/>
      <c r="I462" s="7"/>
    </row>
    <row r="463" spans="1:9" s="1" customFormat="1" x14ac:dyDescent="0.25">
      <c r="A463" s="6"/>
      <c r="B463" s="8"/>
      <c r="C463" s="40"/>
      <c r="D463" s="9"/>
      <c r="E463" s="9"/>
      <c r="F463" s="9"/>
      <c r="G463" s="9"/>
      <c r="H463" s="8"/>
      <c r="I463" s="7"/>
    </row>
    <row r="464" spans="1:9" s="1" customFormat="1" x14ac:dyDescent="0.25">
      <c r="A464" s="6"/>
      <c r="B464" s="8"/>
      <c r="C464" s="40"/>
      <c r="D464" s="9"/>
      <c r="E464" s="9"/>
      <c r="F464" s="9"/>
      <c r="G464" s="9"/>
      <c r="H464" s="8"/>
      <c r="I464" s="7"/>
    </row>
    <row r="465" spans="1:9" s="1" customFormat="1" x14ac:dyDescent="0.25">
      <c r="A465" s="6"/>
      <c r="B465" s="8"/>
      <c r="C465" s="40"/>
      <c r="D465" s="9"/>
      <c r="E465" s="9"/>
      <c r="F465" s="9"/>
      <c r="G465" s="9"/>
      <c r="H465" s="8"/>
      <c r="I465" s="7"/>
    </row>
    <row r="466" spans="1:9" s="1" customFormat="1" x14ac:dyDescent="0.25">
      <c r="A466" s="6"/>
      <c r="B466" s="8"/>
      <c r="C466" s="40"/>
      <c r="D466" s="9"/>
      <c r="E466" s="9"/>
      <c r="F466" s="9"/>
      <c r="G466" s="9"/>
      <c r="H466" s="8"/>
      <c r="I466" s="7"/>
    </row>
    <row r="469" spans="1:9" s="1" customFormat="1" x14ac:dyDescent="0.25">
      <c r="A469" s="6"/>
      <c r="B469" s="8"/>
      <c r="C469" s="40"/>
      <c r="D469" s="9"/>
      <c r="E469" s="9"/>
      <c r="F469" s="9"/>
      <c r="G469" s="9"/>
      <c r="H469" s="8"/>
      <c r="I469" s="7"/>
    </row>
    <row r="474" spans="1:9" s="1" customFormat="1" x14ac:dyDescent="0.25">
      <c r="A474" s="6"/>
      <c r="B474" s="8"/>
      <c r="C474" s="40"/>
      <c r="D474" s="9"/>
      <c r="E474" s="9"/>
      <c r="F474" s="9"/>
      <c r="G474" s="9"/>
      <c r="H474" s="8"/>
      <c r="I474" s="7"/>
    </row>
    <row r="475" spans="1:9" s="1" customFormat="1" x14ac:dyDescent="0.25">
      <c r="A475" s="6"/>
      <c r="B475" s="8"/>
      <c r="C475" s="40"/>
      <c r="D475" s="9"/>
      <c r="E475" s="9"/>
      <c r="F475" s="9"/>
      <c r="G475" s="9"/>
      <c r="H475" s="8"/>
      <c r="I475" s="7"/>
    </row>
    <row r="476" spans="1:9" s="1" customFormat="1" x14ac:dyDescent="0.25">
      <c r="A476" s="6"/>
      <c r="B476" s="8"/>
      <c r="C476" s="40"/>
      <c r="D476" s="9"/>
      <c r="E476" s="9"/>
      <c r="F476" s="9"/>
      <c r="G476" s="9"/>
      <c r="H476" s="8"/>
      <c r="I476" s="7"/>
    </row>
    <row r="477" spans="1:9" s="1" customFormat="1" x14ac:dyDescent="0.25">
      <c r="A477" s="6"/>
      <c r="B477" s="8"/>
      <c r="C477" s="40"/>
      <c r="D477" s="9"/>
      <c r="E477" s="9"/>
      <c r="F477" s="9"/>
      <c r="G477" s="9"/>
      <c r="H477" s="8"/>
      <c r="I477" s="7"/>
    </row>
    <row r="478" spans="1:9" s="1" customFormat="1" x14ac:dyDescent="0.25">
      <c r="A478" s="6"/>
      <c r="B478" s="8"/>
      <c r="C478" s="40"/>
      <c r="D478" s="9"/>
      <c r="E478" s="9"/>
      <c r="F478" s="9"/>
      <c r="G478" s="9"/>
      <c r="H478" s="8"/>
      <c r="I478" s="7"/>
    </row>
    <row r="481" spans="1:9" s="1" customFormat="1" x14ac:dyDescent="0.25">
      <c r="A481" s="6"/>
      <c r="B481" s="8"/>
      <c r="C481" s="40"/>
      <c r="D481" s="9"/>
      <c r="E481" s="9"/>
      <c r="F481" s="9"/>
      <c r="G481" s="9"/>
      <c r="H481" s="8"/>
      <c r="I481" s="7"/>
    </row>
    <row r="482" spans="1:9" s="1" customFormat="1" x14ac:dyDescent="0.25">
      <c r="A482" s="6"/>
      <c r="B482" s="8"/>
      <c r="C482" s="40"/>
      <c r="D482" s="9"/>
      <c r="E482" s="9"/>
      <c r="F482" s="9"/>
      <c r="G482" s="9"/>
      <c r="H482" s="8"/>
      <c r="I482" s="7"/>
    </row>
    <row r="483" spans="1:9" s="1" customFormat="1" x14ac:dyDescent="0.25">
      <c r="A483" s="6"/>
      <c r="B483" s="8"/>
      <c r="C483" s="40"/>
      <c r="D483" s="9"/>
      <c r="E483" s="9"/>
      <c r="F483" s="9"/>
      <c r="G483" s="9"/>
      <c r="H483" s="8"/>
      <c r="I483" s="7"/>
    </row>
    <row r="484" spans="1:9" s="1" customFormat="1" x14ac:dyDescent="0.25">
      <c r="A484" s="6"/>
      <c r="B484" s="8"/>
      <c r="C484" s="40"/>
      <c r="D484" s="9"/>
      <c r="E484" s="9"/>
      <c r="F484" s="9"/>
      <c r="G484" s="9"/>
      <c r="H484" s="8"/>
      <c r="I484" s="7"/>
    </row>
    <row r="485" spans="1:9" s="1" customFormat="1" x14ac:dyDescent="0.25">
      <c r="A485" s="6"/>
      <c r="B485" s="8"/>
      <c r="C485" s="40"/>
      <c r="D485" s="9"/>
      <c r="E485" s="9"/>
      <c r="F485" s="9"/>
      <c r="G485" s="9"/>
      <c r="H485" s="8"/>
      <c r="I485" s="7"/>
    </row>
    <row r="488" spans="1:9" s="1" customFormat="1" x14ac:dyDescent="0.25">
      <c r="A488" s="6"/>
      <c r="B488" s="8"/>
      <c r="C488" s="40"/>
      <c r="D488" s="9"/>
      <c r="E488" s="9"/>
      <c r="F488" s="9"/>
      <c r="G488" s="9"/>
      <c r="H488" s="8"/>
      <c r="I488" s="7"/>
    </row>
    <row r="503" spans="1:9" s="1" customFormat="1" x14ac:dyDescent="0.25">
      <c r="A503" s="6"/>
      <c r="B503" s="8"/>
      <c r="C503" s="40"/>
      <c r="D503" s="9"/>
      <c r="E503" s="9"/>
      <c r="F503" s="9"/>
      <c r="G503" s="9"/>
      <c r="H503" s="8"/>
      <c r="I503" s="7"/>
    </row>
    <row r="511" spans="1:9" s="1" customFormat="1" x14ac:dyDescent="0.25">
      <c r="A511" s="6"/>
      <c r="B511" s="8"/>
      <c r="C511" s="40"/>
      <c r="D511" s="9"/>
      <c r="E511" s="9"/>
      <c r="F511" s="9"/>
      <c r="G511" s="9"/>
      <c r="H511" s="8"/>
      <c r="I511" s="7"/>
    </row>
    <row r="512" spans="1:9" s="1" customFormat="1" x14ac:dyDescent="0.25">
      <c r="A512" s="6"/>
      <c r="B512" s="8"/>
      <c r="C512" s="40"/>
      <c r="D512" s="9"/>
      <c r="E512" s="9"/>
      <c r="F512" s="9"/>
      <c r="G512" s="9"/>
      <c r="H512" s="8"/>
      <c r="I512" s="7"/>
    </row>
    <row r="542" spans="1:9" s="8" customFormat="1" x14ac:dyDescent="0.25">
      <c r="A542" s="6"/>
      <c r="C542" s="40"/>
      <c r="D542" s="9"/>
      <c r="E542" s="9"/>
      <c r="F542" s="9"/>
      <c r="G542" s="9"/>
      <c r="I542" s="7"/>
    </row>
    <row r="550" spans="1:9" s="8" customFormat="1" x14ac:dyDescent="0.25">
      <c r="A550" s="6"/>
      <c r="C550" s="40"/>
      <c r="D550" s="9"/>
      <c r="E550" s="9"/>
      <c r="F550" s="9"/>
      <c r="G550" s="9"/>
      <c r="I550" s="7"/>
    </row>
    <row r="551" spans="1:9" s="8" customFormat="1" x14ac:dyDescent="0.25">
      <c r="A551" s="6"/>
      <c r="C551" s="40"/>
      <c r="D551" s="9"/>
      <c r="E551" s="9"/>
      <c r="F551" s="9"/>
      <c r="G551" s="9"/>
      <c r="I551" s="7"/>
    </row>
  </sheetData>
  <mergeCells count="11">
    <mergeCell ref="H7:H8"/>
    <mergeCell ref="B2:H2"/>
    <mergeCell ref="B3:H3"/>
    <mergeCell ref="B4:H4"/>
    <mergeCell ref="B5:H5"/>
    <mergeCell ref="B7:B8"/>
    <mergeCell ref="C7:C8"/>
    <mergeCell ref="D7:D8"/>
    <mergeCell ref="E7:E8"/>
    <mergeCell ref="F7:F8"/>
    <mergeCell ref="G7:G8"/>
  </mergeCells>
  <conditionalFormatting sqref="A242:A243">
    <cfRule type="duplicateValues" dxfId="1" priority="3" stopIfTrue="1"/>
  </conditionalFormatting>
  <conditionalFormatting sqref="A245">
    <cfRule type="duplicateValues" dxfId="0" priority="4" stopIfTrue="1"/>
  </conditionalFormatting>
  <printOptions horizontalCentered="1" gridLines="1"/>
  <pageMargins left="0.39370078740157483" right="0.39370078740157483" top="0.35433070866141736" bottom="0.35433070866141736" header="0.31496062992125984" footer="0.31496062992125984"/>
  <pageSetup paperSize="5" scale="9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EADID </vt:lpstr>
      <vt:lpstr>'EADID '!Área_de_impresión</vt:lpstr>
      <vt:lpstr>'EADID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</dc:creator>
  <cp:lastModifiedBy>Suelem Janeth González Rodríguez</cp:lastModifiedBy>
  <cp:lastPrinted>2024-05-13T17:58:01Z</cp:lastPrinted>
  <dcterms:created xsi:type="dcterms:W3CDTF">2024-05-10T12:02:30Z</dcterms:created>
  <dcterms:modified xsi:type="dcterms:W3CDTF">2024-05-13T20:50:26Z</dcterms:modified>
</cp:coreProperties>
</file>